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showInkAnnotation="0"/>
  <mc:AlternateContent xmlns:mc="http://schemas.openxmlformats.org/markup-compatibility/2006">
    <mc:Choice Requires="x15">
      <x15ac:absPath xmlns:x15ac="http://schemas.microsoft.com/office/spreadsheetml/2010/11/ac" url="W:\Budgets\FY20 to FY29\FY25 Budget\"/>
    </mc:Choice>
  </mc:AlternateContent>
  <xr:revisionPtr revIDLastSave="0" documentId="13_ncr:1_{606AFC21-6636-4C7E-9B59-C1C926CAC0D1}" xr6:coauthVersionLast="47" xr6:coauthVersionMax="47" xr10:uidLastSave="{00000000-0000-0000-0000-000000000000}"/>
  <workbookProtection workbookAlgorithmName="SHA-512" workbookHashValue="WCBy+DrHgWF6rGoaZGYhEB7SL09/msD3wrGqZeQJbQChITCcE2l1U2R5ftLTe2H7SS8TRU/UUqFXfdf24GFGYg==" workbookSaltValue="ESgFSJZopMCNvJbp6X9mLg==" workbookSpinCount="100000" lockStructure="1"/>
  <bookViews>
    <workbookView xWindow="-108" yWindow="-108" windowWidth="23256" windowHeight="12576" xr2:uid="{00000000-000D-0000-FFFF-FFFF00000000}"/>
  </bookViews>
  <sheets>
    <sheet name="Personnel requests" sheetId="4" r:id="rId1"/>
    <sheet name="M&amp;O proposed increases" sheetId="5" r:id="rId2"/>
    <sheet name="Equipment and Accreditation Req" sheetId="3" r:id="rId3"/>
  </sheets>
  <definedNames>
    <definedName name="_xlnm.Print_Area" localSheetId="2">'Equipment and Accreditation Req'!$B$2:$E$120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2" i="3" l="1"/>
  <c r="E112" i="3"/>
  <c r="G111" i="3"/>
  <c r="G48" i="3"/>
  <c r="E48" i="3"/>
  <c r="G22" i="3"/>
  <c r="E22" i="3"/>
  <c r="G117" i="3" l="1"/>
  <c r="G118" i="3" s="1"/>
  <c r="G97" i="3"/>
  <c r="G94" i="3"/>
  <c r="G90" i="3"/>
  <c r="E90" i="3"/>
  <c r="G87" i="3"/>
  <c r="G81" i="3"/>
  <c r="G82" i="3" s="1"/>
  <c r="G71" i="3"/>
  <c r="G67" i="3"/>
  <c r="G61" i="3"/>
  <c r="G56" i="3"/>
  <c r="G44" i="3"/>
  <c r="G38" i="3"/>
  <c r="G35" i="3"/>
  <c r="G32" i="3"/>
  <c r="G29" i="3"/>
  <c r="G15" i="3"/>
  <c r="G11" i="3"/>
  <c r="G7" i="3"/>
  <c r="G72" i="3" s="1"/>
  <c r="G120" i="3" l="1"/>
  <c r="F116" i="5"/>
  <c r="F117" i="5" s="1"/>
  <c r="F109" i="5"/>
  <c r="F37" i="5"/>
  <c r="F94" i="5" l="1"/>
  <c r="F95" i="5" s="1"/>
  <c r="F88" i="5"/>
  <c r="F79" i="5"/>
  <c r="F76" i="5"/>
  <c r="F68" i="5"/>
  <c r="F60" i="5"/>
  <c r="F56" i="5"/>
  <c r="F52" i="5"/>
  <c r="D52" i="5"/>
  <c r="F48" i="5"/>
  <c r="D48" i="5"/>
  <c r="F45" i="5"/>
  <c r="F41" i="5"/>
  <c r="F49" i="5" s="1"/>
  <c r="F36" i="5"/>
  <c r="D36" i="5"/>
  <c r="F33" i="5"/>
  <c r="D33" i="5"/>
  <c r="F25" i="5"/>
  <c r="F21" i="5"/>
  <c r="F29" i="5"/>
  <c r="F17" i="5"/>
  <c r="D17" i="5"/>
  <c r="F14" i="5"/>
  <c r="F10" i="5"/>
  <c r="F7" i="5"/>
  <c r="D21" i="5"/>
  <c r="D108" i="5"/>
  <c r="D109" i="5" s="1"/>
  <c r="D79" i="5"/>
  <c r="D76" i="5"/>
  <c r="D68" i="5"/>
  <c r="D60" i="5"/>
  <c r="D56" i="5"/>
  <c r="D45" i="5"/>
  <c r="D41" i="5"/>
  <c r="D37" i="5"/>
  <c r="D29" i="5"/>
  <c r="D25" i="5"/>
  <c r="D14" i="5"/>
  <c r="D10" i="5"/>
  <c r="D7" i="5"/>
  <c r="D116" i="5"/>
  <c r="D117" i="5" s="1"/>
  <c r="D94" i="5"/>
  <c r="D88" i="5"/>
  <c r="D95" i="5" s="1"/>
  <c r="D82" i="5" l="1"/>
  <c r="D118" i="5" s="1"/>
  <c r="D127" i="5" s="1"/>
  <c r="F80" i="5"/>
  <c r="F82" i="5"/>
  <c r="F118" i="5" s="1"/>
  <c r="F127" i="5" s="1"/>
  <c r="F30" i="5"/>
  <c r="D30" i="5"/>
  <c r="D49" i="5"/>
  <c r="D80" i="5"/>
  <c r="E87" i="3" l="1"/>
  <c r="E67" i="3"/>
  <c r="E29" i="3"/>
  <c r="E111" i="3"/>
  <c r="E97" i="3"/>
  <c r="E61" i="3"/>
  <c r="E32" i="3"/>
  <c r="E94" i="3"/>
  <c r="E71" i="3"/>
  <c r="E56" i="3"/>
  <c r="E117" i="3" l="1"/>
  <c r="E118" i="3" s="1"/>
  <c r="E7" i="3"/>
  <c r="E15" i="3"/>
  <c r="E35" i="3"/>
  <c r="E81" i="3" l="1"/>
  <c r="E82" i="3" s="1"/>
  <c r="E44" i="3" l="1"/>
  <c r="E38" i="3" l="1"/>
  <c r="E11" i="3" l="1"/>
  <c r="E72" i="3" s="1"/>
  <c r="E120" i="3" s="1"/>
</calcChain>
</file>

<file path=xl/sharedStrings.xml><?xml version="1.0" encoding="utf-8"?>
<sst xmlns="http://schemas.openxmlformats.org/spreadsheetml/2006/main" count="458" uniqueCount="303">
  <si>
    <t>Description</t>
  </si>
  <si>
    <t>Dept.</t>
  </si>
  <si>
    <t>Priority</t>
  </si>
  <si>
    <t>Requested Amount</t>
  </si>
  <si>
    <t>Radiological Tech</t>
  </si>
  <si>
    <t>Diagnostic Imaging</t>
  </si>
  <si>
    <t>Fire Protection</t>
  </si>
  <si>
    <t>Total Diagnostic Imaging</t>
  </si>
  <si>
    <t>Total Paramedicine</t>
  </si>
  <si>
    <t>Operations</t>
  </si>
  <si>
    <t>Grounds</t>
  </si>
  <si>
    <t>Total Radiological Tech</t>
  </si>
  <si>
    <t>Total Grounds</t>
  </si>
  <si>
    <t>Budget &amp; Finance</t>
  </si>
  <si>
    <t>Nursing</t>
  </si>
  <si>
    <t>Recruitment</t>
  </si>
  <si>
    <t>Total Budget &amp; Finance Requests</t>
  </si>
  <si>
    <t xml:space="preserve">Student Services </t>
  </si>
  <si>
    <t>Academic Affairs</t>
  </si>
  <si>
    <t>Total Recruitment</t>
  </si>
  <si>
    <t>Removing old growth shrubs &amp; planters that detract from campus replacing with shade trees, sod and crepe myrtles to enhance the campus all in support of the Landscape Master Plan: Goal E Initiative 3 Strategy E</t>
  </si>
  <si>
    <t>Safety/Security</t>
  </si>
  <si>
    <t>New department vehicle for Security use, Ford Explorer SUV with equipment and branding. Current department vehicles are in poor shape from years past, and we substitute-in fleet vehicles regularly. We are seeing an increase in student safety escorts, particularly from the Department of Disability and Diversity Services. Goal D, Initiative 1, Strategy A  "Align OSU-OKC’s resources with fulfillment of the institution’s mission and strategic goals"</t>
  </si>
  <si>
    <t>Body worn cameras through our state contract provider, Digi. They will be worn by each officer during their shift and activated during encounters with the campus community.Goal D, Initiative 1, Strategy A  "Align OSU-OKC’s resources with fulfillment of the institution’s mission and strategic goals"</t>
  </si>
  <si>
    <t>Registrar &amp; Records</t>
  </si>
  <si>
    <t>Travel to national AACRAO conference in April 2025. Would would like to take 3 staff members to Seattle, WA for the national conference for The American Association of Collegiate Registrars and Admissions Officers. We are not requesting this be a recurring expense, but a one-time request. Attending national conference meetings with those in similar roles assists in staff development, spurs innovation, and fosters career-focused problem solving skills. This request is supported within the Strategic Plan under Goal C, Initiative 4 -Ensure the availability of quality, relevant professional development and training.</t>
  </si>
  <si>
    <t>Total Registrar &amp; Records</t>
  </si>
  <si>
    <t>Ongoing – ACEN Accreditation Fee:  Goal A, Initiative 2 / Goal D, Initiative 5 – Maintaining ongoing accreditation helps to meet ongoing program review and is a symbol of quality assurance to the public.</t>
  </si>
  <si>
    <t>NEW - Updated Medication Dispensing System – Pyxis MedStation 5-Drawer, Pyxis MedStation Single Column Aux Storage, Pyxis MedStation Enterprise Software.  Goal A, Initiatives 2 and 3, Goal B, Initiatives 2 and 4, and Goal D, Initiative 1 – Our existing med dispense system is aging and has been malfunctioning.  It was what was affordable at the time of purchase.  Since that time, the pricing on industry-standard medication dispensing systems has come down, so we are proposing this as a sole one-time purchase.  Having the same system that students see in the clinical facilities further helps to suspend reality and makes the simulation center experiences seem even more real.  Additionally, this will help decrease a student’s anxiety as they work with the nursing staff and enter the workforce, as they would be well-versed in the use of this standard system.  Quoted ~$54k.  Anticipated cost increases during the 2024 calendar year.  Amount requested allows for up to a 10% increase in costs.</t>
  </si>
  <si>
    <t>New Furniture for ETC Student Area. Make area study/meeting friendly - Goal B, Initiative 3 - Increase opportunities for student engagement and participation in campus activities</t>
  </si>
  <si>
    <t>Update chairs and tables in ETC SB BT classrooms. Currently temporary folding table and hard stackable chairs - Goal D, Initiative 3 - Improve the safety, connectedness, and appearance of OSU-OKC's campus and facilities</t>
  </si>
  <si>
    <t>Goal B, Initiative 1, Strategy A- Golf Carts to showcase the whole OSU-OKC Campus with our sidewalk expansion. Golf Carts would allow recruiters to show more of campus/ offer an extra WOW factor to tour and create more accessible tours. If available to utilize OSU-OKC existing 2 golf carts, maintenance is expected to cost around $5000 each to get carts up to code and branded accordingly. For a New Golf Cart, Price is Expected around $12,000</t>
  </si>
  <si>
    <t>Total Nursing</t>
  </si>
  <si>
    <t>Personal Protective Equipment including 10 sets of pants/coats and 20 pairs of boots and helmets to support the concurrent enrollment for high school students by reducing the cost of course PPE requirements. Last year we were able to purchase 10 sets of pants/coats. This supports Goal B, initiative 2, strategy d.</t>
  </si>
  <si>
    <t>Total Fire Protection</t>
  </si>
  <si>
    <t>Interpreter Training</t>
  </si>
  <si>
    <t>GoReact software-GOAL B – INCREASE STUDENT ENGAGEMENT AND SUCCESS-We have been paying this fee out of our maintenance budget yearly but it goes up every year based on the number of students enrolled in classes that use GOReact. We plan to request a course fee for this in the future. We were discouraged from requesting it last year.</t>
  </si>
  <si>
    <t>Total Interpreter Training</t>
  </si>
  <si>
    <t>School of STEM</t>
  </si>
  <si>
    <t>School of Professional Studies</t>
  </si>
  <si>
    <t>LRC 300 - 20 to 22 students. Classroom Furniture and educational space redesign for LRC 300 (underutilized classroom). The classroom is filled beyond capacity with furniture and outdated PCs. A wheelchair bound person cannot freely circulate within the classroom. The room is not functional and does not facilitate educational exchange. The current configurations encourage Instructor-focused delivery, and it is difficult to plan for any small group projects. We are proposing to limit the size of the classroom to 20 or 22 students, and to reconfigure the room to resemble BT109, by emptying the whole room, getting rid of old PCs, drywalling the extra door and window in the back to allow for extra wall space, install light dimmers, paint walls, install a new projector with functional controls, replace one or two of the projector screens depending on the quality of what's in the rooms, replace instructor station with a less bulky, adjustable height and on wheels lectern that allows instructor to view students and vice versa, buy an elevated chair for the instructor, equip rooms with wireless keyboard and mouse, place a cabinet in a convenient section of a wall equipped with either a docking station or HDMI for faculty's laptop, buy 5~ laptops for students who forget their own laptops to place in cabinets where they can charge, install a digital clock on the instructor's station or on a wall with most visibility, place a TV in the back of the room with camera and speaker to project the faculty's laptop screen and what the students are seeing on the projector screen behind the instructor. The TV/camera in the back will also permit virtual interactions with guest speakers and or online students.    This expenditure is in support of OSU-OKC'S Strategic Plan Goal D, Initiative 3 – Improve the safety, connectedness, and appearance of OSU-OKC’s campus and facilities.</t>
  </si>
  <si>
    <t>LRC 342 - 30 students. Classroom Furniture and educational space redesign for LRC 342. The classroom is not functional and does not facilitate educational exchange. The current configurations encourage Instructor-focused delivery, and it is difficult to plan for any small group projects. We are proposing to reconfigure the room to resemble BT109, by emptying the whole room, getting rid of old PCs, install light dimmers, paint walls, install a new projector with functional controls, replace one or two of the projector screens depending on the quality of what's in the rooms, replace instructor station with a less bulky, adjustable height and on wheels lectern that allows instructor to view students and vice versa, buy an elevated chair for the instructor, equip rooms with wireless keyboard and mouse, place a cabinet in a convenient section of a wall equipped with either a docking station or HDMI for faculty's laptop, buy 5~ laptops for students who forget their own laptops to place in cabinets where they can charge, install a digital clock on the instructor's station or on a wall with most visibility, place a TV in the back of the room with camera and speaker to project the faculty's laptop screen and what the students are seeing on the projector screen behind the instructor. The TV/camera in the back will also permit virtual interactions with guest speakers and or online students.    This expenditure is in support of OSU-OKC'S Strategic Plan Goal D, Initiative 3 – Improve the safety, connectedness, and appearance of OSU-OKC’s campus and facilities.</t>
  </si>
  <si>
    <t>Total School of Professional Studies</t>
  </si>
  <si>
    <t>Veterinary Technology</t>
  </si>
  <si>
    <t>Edcetera VetTechPrep Program  - Goal B Increase student engagement and success  This program has been used in the department for the past two years during the Summer semester. Our aim is to incorporate it into a course fee for the next fiscal year. For FY 24-25 we are asking for this program to be funded as a one time purchase. The program is a prep program for the licensing exam the students take upon completion of the program. It has yielded a 100% success rate since being implemented. This is not only a great way to help our students complete the degree they started here at OSU-OKC, but contributes to accreditation requirements of meeting a set standard pass rate on the VTNE. Although it changes year to year, the mean pass average of the exam ranges from 65 - 75%. Our students having a 100% pass rate for the past two years shows the success of this program and adds to the credibility and achievements of the VT program here at OSU-OKC.</t>
  </si>
  <si>
    <t>Total Veterinary Technology</t>
  </si>
  <si>
    <t>CAAHEP - Continuing Annual Accreditation Dues for Echo (to be split with EMS) - Strategic Plan Goal D – Enhance Institutional Identity Initiative 1 – Clarify and leverage OSU-OKC’s identity and unique strengths to distinguish it from other educational providers - Strategy a – Align OSU-OKC’s resources with fulfillment of the institution’s mission and strategic goals.</t>
  </si>
  <si>
    <t>JRCDMS Continuing Annual Accreditation Dues for Echo concentration Strategic Plan Goal D – Enhance Institutional Identity Initiative 1 – Clarify and leverage OSU-OKC’s identity and unique strengths to distinguish it from other educational providers - Strategy a – Align OSU-OKC’s resources with fulfillment of the institution’s mission and strategic goals.</t>
  </si>
  <si>
    <t>NEW: Philips EPIQ 7 Ultrasound Circular Edition ultrasound machine – This is a newer generation platform that would provide the sonography students the ability to work with the most up to date equipment offering Strain imaging and 3D echocardiography and vascular imaging. This new technology is important to the industry and will help the students learn the most up to date methodology. Strategic Plan Goal B – Increase Student Engagement and Success - Initiative 3 – Increase opportunities for student engagement and participation in campus activities. Strategy d – Provide opportunities for students to develop competencies linked to graduate success, including professionalism, citizenship, leadership, and responsibility. NOTE: this equipment was approved for purchase last year through Carl Perkins, however extended legal review resulted in missing the purchase deadline.</t>
  </si>
  <si>
    <t>NEW: Hospital Bed replacement – the 3 remaining Hill Rom beds currently in the lab have reached end of life (they are over 20 years old and are not functioning properly). Need to replace the old beds with 3 new beds. Propose to purchase Vantage Med Surg tutor beds - Vantage bed is a great investment for skills and simulation labs. It also comes with a bed sheet set and a new mattress. The Vantage bed is designed for many years of use with minimal preventative maintenance. Strategic Plan Goal B – Increase Student Engagement and Success - Initiative 3 – Increase opportunities for student engagement and participation in campus activities. Strategy d – Provide opportunities for students to develop competencies linked to graduate success, including professionalism, citizenship, leadership, and responsibility.</t>
  </si>
  <si>
    <t>Cardiovascular Sonography - Medical Director Annual Payment - required by accreditation- Strategic Plan Goal D - Enhance Institutional Identity – Initiative 2 - Strategy f – Advance the capacities of OSU-OKC’s diverse stakeholders, including students, all employees, alumni and community partners, to serve as ambassadors for the institution, its programs and services.</t>
  </si>
  <si>
    <t>New: Full-Figure Circulatory System Model, which is an accurate representation of the human vascular system. The 3/4-life-size model, sturdily constructed of hardened plastic-coated metal wire, is supported by a metal rod. This model provides students with the ability to identify the structures of the human vascular system to include:  Vessels - Arteries on the left side of body (Red) and Veins on the right side of Body (Blue), the heart, the liver, the kidneys, and the spleen. Website link: https://www.gtsimulators.com/collections/heart-and-circulatory/products/full-figure-circulatory-system-model-kk-a61  Strategic Plan Goal B – Increase Student Engagement and Success - Initiative 3 – Increase opportunities for student engagement and participation in campus activities. Strategy d – Provide opportunities for students to develop competencies linked to graduate success, including professionalism, citizenship, leadership, and responsibility.</t>
  </si>
  <si>
    <t>Total School of STEM</t>
  </si>
  <si>
    <t>Business Services</t>
  </si>
  <si>
    <t>Total Business Services</t>
  </si>
  <si>
    <t>Paramedicine annual accreditation fees to both the Commission on Accreditation of Allied Health Education Programs (CAAHEP) as well as the Committee on Accreditation of Educational Programs for the Emergency Medical Services Professions (CoAEMSP).   Fees are $550 and $1,700 respectively.  CAAHEP used to charge a single fee per institution.  However, they now charge per program with a discount applied for how many programs the institution has.  OSU-OKC has two CAAHEP-accredited programs, Paramedicine and Sonography which should make the fee $500.  There is also an accreditation site visit that may take place prior to June 30, 2024 at a cost of $2,700 This budget request aligns with the Strategic Plan in the following ways: •	Goal A, Initiative 2, Strategy f – Maintain high quality in existing educational programs through ongoing support for faculty onboarding and development and retention, and a system of regular program review as well as course-level and program-level assessments in alignment with OSRHE and accrediting agency guidelines.   •	Goal A, Initiative 2, Strategy g - Support program and institutional accreditation standards with budgetary allocations and professional development o	These are required for program accreditation.</t>
  </si>
  <si>
    <t>Concrete pad, lighting, and electrical installation for new ambulance.  The program was gifted a fully functioning ambulance by St Anthony SSM this semester.  We would like to have a concrete pad installed with some small lighting some electrical supply on the NE corner of the AH building.  In addition to providing a great loading and unloading space for our simulated patients who will be going in and out of the building, this would also be a huge PR campaign for the program and the institution by having a very visible OSU-OKC ambulance visible at all times of the day and night.  This will also improve out interdepartmental simulations with other programs such as nursing.    This budget request aligns with the Strategic Plan in the following ways: GOAL D – ENHANCE INSTITUTIONAL IDENTITY Initiative 1 – Clarify and leverage OSU-OKC’s identity and unique strengths to distinguish it from other educational providers.  Initiative 2 – Develop and implement a comprehensive, integrated marketing and communications plan directed to OSU-OKC’s diverse stakeholder populations.</t>
  </si>
  <si>
    <t>Our program, and our industry, relies heavily upon high-fidelity simulation. In the past, most high-fidelity manikins cost nearly $100,000.  A newer and more applicable technology was created a few years ago from iSimulate which pairs directly with our current cardiac monitor simulator for a much cheaper price.  This new technology would allow our program to deliver higher quality simulation without the added cost of a nearly $100k manikin.  The maintenance and repair costs are also much cheaper on these versions.   This budget request aligns with the Strategic Plan in the following ways: •	GOAL B – INCREASE STUDENT ENGAGEMENT AND SUCCESS •	Initiative 4 – Identify academic and non-academic risk factors for student success and appropriate intervention strategies, including early alerts and other targeted communications and services.    •	Strategy I – Continue to support high-quality instruction and student support through employee input on needs in technology, facilities, and professional development.</t>
  </si>
  <si>
    <t>One of the core skills that our paramedic students perform out in the field is endotracheal intubation, where a breathing tub is placed in a patient’s trachea.  Not only is this one of the most invasive procedures that paramedics perform, it is also one of the riskiest and high stakes skills as well.   Intubation simulation has always been a core component of the OSU-OKC paramedic program.  However, the equipment that is used to perform this skill out in the field has far out-paced our program in that much of the field are using video laryngoscopes for this procedure instead of the manual laryngoscopes that we currently use.  This budget request is for the GlideScope Go which is a portable, video laryngoscope that is used on many ambulances in our community. Having this piece of equipment would better prepare our students for entry into the field.    This budget request aligns with the Strategic Plan in the following ways: •	GOAL B – INCREASE STUDENT ENGAGEMENT AND SUCCESS •	Initiative 4 – Identify academic and non-academic risk factors for student success and appropriate intervention strategies, including early alerts and other targeted communications and services.    •	Strategy I – Continue to support high-quality instruction and student support through employee input on needs in technology, facilities, and professional development.</t>
  </si>
  <si>
    <t xml:space="preserve">Paramedicine  </t>
  </si>
  <si>
    <t>PTDT</t>
  </si>
  <si>
    <t>Flatbed truck for PTDT classes and CDL driver training. During the FS and Exec meeting on Nov 30th, 2023 it was stated that the needs of the program such as large replacement trucks and equipment should be requested through the one-time purchases in the coming budget cycle to be fulfilled.  The replacement of the truck used for the CDL training within the PTDT program is a requirement as students who completed the program are required to have a CDL to find gainful employment.  Goal D, Initiative 1, Strategy A - Align OSU-OKC's resources with the fulfillment of the institution's mission and strategic goals.</t>
  </si>
  <si>
    <t>Total PTDT</t>
  </si>
  <si>
    <t>Total Safety/Security</t>
  </si>
  <si>
    <t>Motorpool</t>
  </si>
  <si>
    <t>New fleet vehicle for general use, price includes branding. It will be a Chevrolet Equinox, or similar mid-sized SUV dependent upon availability. The current fleet is aging rapidly due to continued use by various departments across campus.Goal D, Initiative 1, Strategy A</t>
  </si>
  <si>
    <t>Bio-Manufacturing</t>
  </si>
  <si>
    <t>Total Bio-Manufacturing</t>
  </si>
  <si>
    <t>Construction Technologies</t>
  </si>
  <si>
    <t>Total Construction Technologies</t>
  </si>
  <si>
    <t>Radiologic Technology - Medical Director Annual Payment – Strategic Plan Goal D - Enhance Institutional Identity – Initiative 2 - Strategy f – Advance the capacities of OSU-OKC’s diverse stakeholders, including students, all employees, alumni and community partners, to serve as ambassadors for the institution, its programs and services.</t>
  </si>
  <si>
    <t>NEW: Medical Stretcher – one of the most commonly used devices in medical facilities, which is why people working in the medical field should learn how to use it properly so that they can help in whatever task is at hand, especially during emergency cases. When stretchers are used without adequate knowledge and proper handling, patients and/or staff can receive harm or injury. This medical stretcher is designed as a teaching stretcher, which will allow faculty to properly instruct RAD students how to transport patients and maneuver through the hallways, exam rooms, and patient rooms. The faculty will also teach students how to properly help a patient get on and off the stretcher. Some other key points students will learn from this device are: how to handle the stretcher on level and unlevel ground, especially when transferring patients. How to secure the wheels of the stretcher and make sure the brakes are working when transferring patients to or from the device. Understand different weight limit capacities and how to first assess the patient’s weight and choose the right stretcher. How to regularly check the wheels and  legs on the stretcher, before and between uses to make sure the device is working properly. And how to properly use the side rails for patient safety. Strategic Plan Goal B – Increase Student Engagement and Success - Initiative 3 – Increase opportunities for student engagement and participation in campus activities. Strategy d – Provide opportunities for students to develop competencies linked to graduate success, including professionalism, citizenship, leadership, and responsibility.</t>
  </si>
  <si>
    <t>NEW: Radiology simulation head phantom - contains a real human skull and cervical vertebrae, which allows students to take real x-ray images like in a patient setting. Website link: https://www.gtsimulators.com/products/x-ray-phantom-head-with-cervical-vertebrae-transparent-ez7300 -This product highlights the natural diversity and variations in human bones, primarily sourced from elderly individuals, showcasing inherent imperfections. These anatomical phantoms prove to be very effective for training. Strategic Plan Goal B – Increase Student Engagement and Success - Initiative 3 – Increase opportunities for student engagement and participation in campus activities. Strategy d – Provide opportunities for students to develop competencies linked to graduate success, including professionalism, citizenship, leadership, and responsibility. Purchase was initially approved for FY24 utilizing Other Funding. then later, the purchase was not approved.</t>
  </si>
  <si>
    <t>Total Academic Affairs Requests</t>
  </si>
  <si>
    <t>Total Motorpool</t>
  </si>
  <si>
    <t>Facilities Operations</t>
  </si>
  <si>
    <t>Initiate a preventative maintenance program for all Heating, Ventalation, and Air Conditions equipment on campus.  Goal 3, Initiative 3, Strategy F.</t>
  </si>
  <si>
    <t>Remodel the bathrooms in the Learning Resource Center.  The remodel would include new partitions, counters, flooring,ceiling, lights, paint, and aaccessories.  Goal D, Initiative 3, Strategy F.</t>
  </si>
  <si>
    <t>Renovate 3 classroom.  Classrooms would be selected on an as needed basis.  Renovation would include new paint, ceiling, lights, and flooring.   Goal D, Initiative 3, Strategy F.</t>
  </si>
  <si>
    <t>Implement phase one of the Landscape Master Plan.  The work would include modfying the main entrance to campus, eliminating the entry on Bennett, and modify the parking south of the Parking Garage into additional greenspace.  Goal D, Initiative 3, Strategy F.</t>
  </si>
  <si>
    <t>Install the balance of new light fixtures and ceiling tile to finish the 2nd floor of the Student Center.  Goal D, Initiative 3, Strategy F.</t>
  </si>
  <si>
    <t>Remodel the lobby area of the ground floor in the Learning Resource Center.  Work would include, new lights, new ceiling, display cabinets, paint, new doors and hardware, and signage. .  Goal D, Initiative 3, Strategy F.</t>
  </si>
  <si>
    <t>Replace and seal all expansion joints on campus sidewalks.  Goal D, Initiative 3, Strategy F.</t>
  </si>
  <si>
    <t>Seal all joints on the Learning Resource Center.  The joint sealant is all original from when the building was built.  Goal D, Initiative 3, Strategy F.</t>
  </si>
  <si>
    <t>Install new soffit to the bottom of the 2nd floor walkway on the south face of the Administration Building.  The area is ugly and is infested with wasps and other insects.  Goal D, Initiative 3, Strategy F.</t>
  </si>
  <si>
    <t>Preventive maintenance contract with Dormakaba for all power operated doors on campus. Goal D, Initiative 3, Strategy F</t>
  </si>
  <si>
    <t>Total Facilities Operations</t>
  </si>
  <si>
    <t>Total Operations Requests</t>
  </si>
  <si>
    <t>Total Student Services Requests</t>
  </si>
  <si>
    <t>Touchnet Cashiering System, "Student Client Advisor" is a required OSU system purchase as the current cashiering is approaching "end of life" per STW. Implementation Cost is $12,500 and then replacement equipmnet will run @ $4,000.  Goal D, Initiative 1 aligning OSUOKC's resources with mission/goals.</t>
  </si>
  <si>
    <t xml:space="preserve">Replace the roof on the Student Center.  The roof has exceeded it's useful life and is in poor condition.  Goal D, Initiative 3, Strategy F </t>
  </si>
  <si>
    <t>Benchtop Bioreactor System - Goal D, Initiative 1, Strategy a - Align OSU-OKC's resources with the fulfillment of the institution's mission and strategic goals.</t>
  </si>
  <si>
    <t>Nanodrop Analytical System - Goal D, Initiative 1, Strategy a - Align OSU-OKC's resources with the fulfillment of the institution's mission and strategic goals.</t>
  </si>
  <si>
    <t>Milli-Q Ultrapure Water System - Goal D, Initiative 1, Strategy a - Align OSU-OKC's resources with the fulfillment of the institution's mission and strategic goals.</t>
  </si>
  <si>
    <t>Matterport Pro3 Acceleration Kit.  The Matterport system allows for the creation of a 3D lidar data capture of the building environment - Goal D, Initiative 1, Strategy a - Align OSU-OKC's resources with the fulfillment of the institution's mission and strategic goals.</t>
  </si>
  <si>
    <t>Skylift MD 6000R Digger Derrick. During the FS and Exec meeting on Nov 30th 2023 it was stated that needs of the program such as large replacement trucks and equipment should be requested through the one-time purchases in the coming budget cycle to be fulfilled.  The replacement of the digger derrick used for the program training within the PTDT program is a requirement as students completing the program are required to be able to operate a digger and bucket. Goal D, Initiative 1, Strategy a - Align OSU-OKC's resources with fulfillment of the institution's mission and strategic goals.  per Evan - the Skylift vendor has offered us a discounted cost at $150,000 for the equipment.</t>
  </si>
  <si>
    <t>Hallway Lighting on LRC 3rd Floor - Lighting is not sufficient on the 3rd floor of the LRC. In speaking with the Operations department, we will need to replace 35 light fixtures, install 7 emergency fixtures, do some drywall work, and paint. •	Initiative 3,  Improve the safety, connectedness, and appearance of OSU-OKC’s campus and facilities, Strategy f, Develop and implement a facilities maintenance plan which prioritizes the safety and success of OSU-OKC’s diverse stakeholders, and Strategy b – Improve OSU-OKC’s outdoor lighting (but this is for 'indoor' lighting).</t>
  </si>
  <si>
    <t xml:space="preserve">Day of The Dead Event with 10,000+ Attendees. The School of Professional Studies, the Spanish department, the recruiting office, and our marketing team will be working together to plan for our successful presence at the event. A quote for participating in such an event is ongoing. This request for money is being duplicated by the recruitment office.  •	Initiative 1, Clarify and leverage OSU-OKC’s identity and unique strengths to distinguish it from other educational providers, Strategy b – Ensure OSU-OKC’s mission, vision and values statements are clear and promoted to OSU-OKC’s diverse constituencies, Strategy c – Develop a position statement, messaging points, and communication strategies regarding OSU-OKC, its brand, its core roles in workforce education and career development, and its strengths and value propositions within the OSU and Oklahoma public higher education systems, and Strategy d – Pursue external resources in support of OSU-OKC’s strategic priorities. </t>
  </si>
  <si>
    <t>NEW: Equipment allotment to maintain $522,000 to complete updating outdated switches that fail A&amp;M Security audit. These switches no longer meet security requirements as outlined in the February 2024 A&amp;M Security audit. Windows 10 will reach end of support on October 14, 2025. The current version, 22H2, will be the final version of Windows 10, and all editions will remain in support with monthly security update releases through that date.$ 1,000,000. 668 computers do not meet the requirements for Windows 11. With limited man power we will need to start replacing these as soon as July 1. Goal D, Strategy 1, Initiative a.</t>
  </si>
  <si>
    <t>Total Tech Fee</t>
  </si>
  <si>
    <t xml:space="preserve">Tech Fee </t>
  </si>
  <si>
    <t>FY25 Proposed Staff  and Other</t>
  </si>
  <si>
    <t>Related Personnel Requests</t>
  </si>
  <si>
    <t>Account #</t>
  </si>
  <si>
    <t>Title</t>
  </si>
  <si>
    <t>FTE</t>
  </si>
  <si>
    <t>113003</t>
  </si>
  <si>
    <t>Marketing &amp; Communications</t>
  </si>
  <si>
    <t>Webmaster/Marketing &amp; Communications Asst. Director</t>
  </si>
  <si>
    <t>1</t>
  </si>
  <si>
    <t>Associate Vice President, Marketing &amp; Communications</t>
  </si>
  <si>
    <t>130800</t>
  </si>
  <si>
    <t>IS Infrastructure Services</t>
  </si>
  <si>
    <t>Security Analyst</t>
  </si>
  <si>
    <t>Goal D, Strategy 1, Initiative a.
Per A&amp;M Audit findings and implementation of NAC (Network Access Control) by Stillwater.</t>
  </si>
  <si>
    <t>131590</t>
  </si>
  <si>
    <t>Paramedicine</t>
  </si>
  <si>
    <t>NEW - Paramedicine Administrative Assistant</t>
  </si>
  <si>
    <t>Upon the paramedicine program’s initial self-study and programmatic accreditation process, it was determined that a program of this size needs to have a full-time administrative assistant (AA).  The program was given this position back in 2009-2010.  Then, following state economic changes, this position was combined with the Human Services’ AA.  This drastically added to the workload of this position for the years to come even though the program continued to grow.  Then, when the paramedicine program moved to Health Sciences, we lost our AA position altogether, again, even in the face of the program growing.  This has led to the job responsibilities of the AA being absorbed by the rest of the program faculty and staff which then takes away from their other responsibilities, which negatively impacts our ability to provide a quality program to the students and our business &amp; industry partners.  
Our continuing self-study is again due to this fall, and I am concerned that the lack of a program AA will negatively impact the self-study and subsequent accreditation site visit.  As an accreditation site visitor myself, administrative support resources are one of the primary concerns that we find during out site visits.  
This budget request aligns with the Strategic Plan in the following ways:
•	Goal A, Initiative 2, Strategy g - Support program and institutional accreditation standards with budgetary allocations and professional development
o	The program’s accreditation requires a yearly Resource Assessment (RA) which includes budgetary and clerical support sections that are completed by our students, faculty, staff, business &amp; industry partners, and our advisory council.  These two sections of the have historically not met the expected benchmark of 80% satisfaction that is included with our yearly accreditation annual report.  
•	Goal A, Initiative 4, Strategy d - Reduce barriers and production time to course/curriculum updates and program development.
o	The program director, lab coordinator, and other faculty are absorbing the job duties of the AA on a daily basis which presents a barrier in the overall production time related to delivering any and all of our course/curriculum.</t>
  </si>
  <si>
    <t>131600</t>
  </si>
  <si>
    <t>Nursing Department</t>
  </si>
  <si>
    <t>New - Clinical Coordinator</t>
  </si>
  <si>
    <t>Ranking: 1) Clinical Coordinator/Tutor, 2) Assistant Director      The landscape of clinical assignment requesting, capturing, assigning, and reporting, plus managing a lengthy list of compliance items, is evolving.  Where the program has relied on each teaching team managing their own assignments, changes to the system strongly lends itself to having a single point of contact for these efforts.  Comparatively, OSU-OKC is the only program in the metro to not have this position.  The Paramedicine and Sonography programs both have clinical coordinators. 
Goal A, Initiative 2 – this position would be responsible for measuring, tracking, and reporting relevant clinical-focused metrics.
Goal B, Initiative 1 – this position would have regular communications with students from admission to graduation.  This position would also be responsible for onboarding students into the clinical systems via training, videos, etc.
Goal D, Initiative 5 – as a key communicator with partner agencies, this role would be a key player in our relationships with partner agencies.</t>
  </si>
  <si>
    <t>NEW/2nd request - Full-time Tutor (shared with EMSP)</t>
  </si>
  <si>
    <t>Second request for this role - 
Either dedicated to just nursing or shared with EMSP.  Per Penny, Justin has needs for foundational knowledge (A&amp;P, etc.) that could be met with a nurse.  If this was a Master’s-prepared, full-time position, they could be used more widely across the program.
Goal B, Initiative 2 and 4 – Alongside the teaching teams/team leaders, a dedicated tutor can help provide supplemental instruction/study strategies/etc. to support ongoing student success.  As mentioned under Team Leads, our student needs and support demands continue to increase.</t>
  </si>
  <si>
    <t>New - Assistant Director</t>
  </si>
  <si>
    <t>The size of the student body, the need for ongoing data collection and analysis, the ongoing need for clinical adjunct hiring, and other routine administrative duties are time consuming and have been somewhat overwhelming in recent years.   This position would help us be able to more readily answer in the affirmative to ACEN Standard 1, Criterion 1.5, c., “…has sufficient time for the assigned roles and responsibilities.”  Comparatively, OSU-OKC is the only program in the metro to not have this position.
Goal A, Initiative 1 – This role would assist the director in their efforts to enhance relationships with stakeholders and identification/development of ways to expand clinical relationships, including exploration of academic clinical partnerships.
Goal A, Initiative 2 – This role would assist the director in the measuring, tracking, and reporting of relevant metrics.  Additionally, this role would be key in the development and provision of faculty onboarding for both FT and temp hourly faculty.
Goal B, Initiative 1 – This role would regularly communicate with students about program-wide concerns.
Goal B, Initiative 2 and 4 – This role would be an additional resource for the program to use to help support struggling students.</t>
  </si>
  <si>
    <t>131800</t>
  </si>
  <si>
    <t>STEM, School of</t>
  </si>
  <si>
    <t>NEW FAME/STEM Academic Success Coach</t>
  </si>
  <si>
    <t>Position required by FAME to ensure academic success of the cohort (0.5 FTE). School of STEM academic success coach (0.5 FTE) to track and provide interventions for STEM program students. Provide retention strategies to ensure student success and graduation. *Included in submitted grant for FY25 workforce initiative/congressional funding* Request if grant funding unsuccessful.
Goal B, Initiative 4 - Identify academic and non-academic risk factors for student success and appropriate intervention strategies, including early alerts and other targeted communications and services.</t>
  </si>
  <si>
    <t>131860</t>
  </si>
  <si>
    <t>NEW Biomanufacturing Lab Coordinator</t>
  </si>
  <si>
    <t>Program Director</t>
  </si>
  <si>
    <t>181100</t>
  </si>
  <si>
    <t>Physical Plant Maintenance</t>
  </si>
  <si>
    <t>Plumber/Electricain</t>
  </si>
  <si>
    <t>Hiring a plumber or electrician would be cost effective and would expedite completing the work.  We currently hire all plumbing or electrical work out to contractors.  Goal D, Initiative 3, Strategy F.</t>
  </si>
  <si>
    <t>Other Personnel related entries for consideration:</t>
  </si>
  <si>
    <t>131815</t>
  </si>
  <si>
    <t>Program Fee Salary</t>
  </si>
  <si>
    <t>0</t>
  </si>
  <si>
    <t>$16,512 from program fees for stipend to retain qualified faculty, as per program fee request with OSRHE FY24.</t>
  </si>
  <si>
    <t>131840</t>
  </si>
  <si>
    <t>PTDT Account</t>
  </si>
  <si>
    <t>$15,125 from program fees to supplement salary to retain qualified faculty, as per program fee request with OSRHE FY24. Amount based on an analysis of Program Fees projected for the upcoming academic year. This projection involved examining historical enrollment data within the program and assessing enrollment trends moving forward. 
Goal A, Initiative 2, Strategy d - Ensure a minimum of one full-time faculty is assigned to each active degree.</t>
  </si>
  <si>
    <t>131880</t>
  </si>
  <si>
    <t>Surveying</t>
  </si>
  <si>
    <t>$42,600 from program fees to supplement salary to retain qualified faculty, as per program fee request with OSRHE FY24. $33,024 projected to be used as stipend for faculty.</t>
  </si>
  <si>
    <t>122050</t>
  </si>
  <si>
    <t>Access &amp; Community Impact</t>
  </si>
  <si>
    <t>NEW: Student Interns</t>
  </si>
  <si>
    <t>Goal B; Initiative 2 (D &amp; E):  Increase Student Engagement and Success
Goal D: Initiative 1 (A):Enhance Institutional Identity
This role is to replace the Interpreter Coordinator on staffing. HR is aware of this change.</t>
  </si>
  <si>
    <t>ProposedDescription</t>
  </si>
  <si>
    <t>Proposed</t>
  </si>
  <si>
    <t>Budget and Finance Funding Requests</t>
  </si>
  <si>
    <t>Total for Wellness Counselor</t>
  </si>
  <si>
    <t>Wellness Center</t>
  </si>
  <si>
    <t>New. Goal D, Initiative 1, Strategy A. Goal B, Initiative 3, Strategy B/C. Align resources to fulfill campus mission and vision. Attending ACSM conference to stay up to date on all things Fitness to bring back to help the campus.</t>
  </si>
  <si>
    <t>New: Goal D, Initiative 1, Strategy A. Goal B, Initiative 3, Strategy B/C. Align resources to fulfill campus mission and vision. We would like to have the wellness center on a routine maintenance plan-2x a year.</t>
  </si>
  <si>
    <t>New. Goal D, Initiative 1, Strategy A. Goal B, Initiative 3, Strategy B/C. Align resources to fulfill campus mission and vision. Event Supplies for wellness center.</t>
  </si>
  <si>
    <t>Total For Wellness Center</t>
  </si>
  <si>
    <t>Total Funding Requests for Budget &amp; Finance</t>
  </si>
  <si>
    <t>Student Services Funding Requests</t>
  </si>
  <si>
    <t>Admissions</t>
  </si>
  <si>
    <t>Student Engagement</t>
  </si>
  <si>
    <t>NEW: To cover student events for food purchases campus wide. GOAL B, Initiative 3,</t>
  </si>
  <si>
    <t>NEW: For all employees in Student Life to gain Professional Development opportunities GOAL C, Initiative 4</t>
  </si>
  <si>
    <t>Total Student Engagement</t>
  </si>
  <si>
    <t>Total Funding Requests for Student Services</t>
  </si>
  <si>
    <t>Academic Affairs Funding Requests</t>
  </si>
  <si>
    <t>NEW: Goal C, Initiative 4 -To ensure the availability of quality, relevant professional development to allow for attendance at Oklahoma Association of Admissions and Registrar Officers of Oklahoma conference and accounts for the needs this will present to the team.</t>
  </si>
  <si>
    <t>NEW: Goal D Strategy A - Aligning resources with mission and strategic goals. Parchment is $9400 and TES is $7020. That’s $16,420.00. The current 7100 budget doesn’t account for all of that, but I’ll have enough in other areas to pay for this year. I’m anticipating a 12% increase.</t>
  </si>
  <si>
    <t>Total for Registrar /Records</t>
  </si>
  <si>
    <t xml:space="preserve">NEW: Testing &amp; Assessment Ledger 1 Fund to pay for ACCUPLACER placement units and Examity online fees. • Goal B, Initiative 2; Strategy d: Testing is a vital student service for your students to be evaluated fairly and equitably and move to completing their courses; retaining students, and progressing to graduation. • Goal B, Initiative 4; Strategy f:  We provide testing for students to be placed appropriately into classes in which they will be most successful and move to degree completion.
In August of 2022, the Testing Center was tasked with providing online proctoring for our placement exams through Examity.  At the time, we were hoping to use our in-house placement exams to place our students, however, we didn’t have a way to proctor the English placement exam online.  Since we didn’t have a way to proctor the in-house English exams online, it was decided to go back to ACCUPLACER for our placement exams and use Examity for our online proctoring of the ACCUPLACER, since that is the company ACCUPLACER uses to proctor their exams online, until we could get an online proctoring solution for our in-house exams.  The fees were to come out of the COVID money, however we ran out of COVID money, so it was taken out of the Ledger 3 account.  ($5114.80 was spent on ACCUPLACER units and Examity fees) There was supposed to be further discussion on how to pay for these new expenses (ACCUPLACER unit costs and Examity proctor fee). 
For this year, it was decided to keep the ACCUPLACER and not continue to use the in-house placement exams as an option for placement and to continue to use the ACUPLACER for placement and continue to allow students the option to test online through Examity.  So far, the ACCUPLACER units are up, slightly, and the Examity online proctoring fees are double what they were in 2023. (So far, we have spent $7021.20 and counting.  We are doing more ACCUPLACER placement testing and more students are opting to take the exam online with Examity.  I am anticipating that this trend will continue to grow as more students learn that it is an option.)  The funding for both the ACCUPLACER units and the Examity fees continues to come from the Ledger 3 account.
Since ACCUPLACER exams and the Examity online proctoring are resources our students use and there is not a reimbursement for these costs, I propose to have $20,000 be added to the Testing Center Ledger 1 account and to pay for the ACCUPLACER units and the Examity online fees.
</t>
  </si>
  <si>
    <t>Total for Testing &amp; Assessment</t>
  </si>
  <si>
    <t>VP Academic Affairs</t>
  </si>
  <si>
    <t>• Goal B, Initiative 2; Strategy d: Testing is a vital student service for your students to be evaluated fairly and equitably and move to completing their courses; retaining students, and progressing to graduation.</t>
  </si>
  <si>
    <t>• Goal B, Initiative 4; Strategy f:  We provide testing for students to be placed appropriately into classes in which they will be most successful and move to degree completion.</t>
  </si>
  <si>
    <t>Total for Academic Affairs Provost/VP</t>
  </si>
  <si>
    <t>Faculty Prof. Development</t>
  </si>
  <si>
    <t>NEW FUNDING: Request funding for support of new faculty academy with small stipends paid to adjuncts for participating and a budget for professional speakers to supplement institutional training; this aligns with goal 3 to promote employee excellence.</t>
  </si>
  <si>
    <t>Professional Studies</t>
  </si>
  <si>
    <t>English Department</t>
  </si>
  <si>
    <t xml:space="preserve">NEW Money: Goal is to each person within the school and departments to have $1,250 in travel and we added $1,300 in mileage for concurrent offerings at Classen SAS ($683.40) and Western Heights ($570.84). Those estimates are based on the shortest route, and assuming that faculty will travel twice a week for 15 weeks each semester, and assuming that we'll be using the 2024 mileage reimbursement rate of $0.67 per mile.  This proposal in funds is to support Goal C initiative 4 of supporting employee excellence </t>
  </si>
  <si>
    <t>Humanities</t>
  </si>
  <si>
    <t>NEW: Travel budget = $1250 x 6 faculty. It is in support of Goal C initiative 4.</t>
  </si>
  <si>
    <t>NEW: Provide a budget to communicate and advertise a one of a kind program and certificate in Spanish within a city with a growing Hispanic population. The department thrives to engage with outreach in the community and to students. The requested funds will help promote said program and support our advisory board's recommendations. This request is in line with Goal A initiative 1 and 3 to further align degree programs with workforce and transfer needs, Goal B initiative 3 to increase opportunities for student engagement and participation in campus events, and Goal D to enhance institutional identity and distinguish it from other educational providers.</t>
  </si>
  <si>
    <t>Total for Humanities</t>
  </si>
  <si>
    <t>Behavioral Sciences</t>
  </si>
  <si>
    <t>NEW: Travel budget = $1250 x 4 faculty. It is in support of Goal C initiative 4.</t>
  </si>
  <si>
    <t>NEW: Funding to communicate and advertise the department's programs and growing in attendance events such as the Davis and constitution days events. The department thrives to engage with outreach in the community and to students. The requested funds will help promote said events and support our advisory board's recommendations. This request is in line with Goal A initiative 1 and 3 to further align degree programs with workforce and transfer needs, Goal B initiative 3 to increase opportunities for student engagement and participation in campus events, and Goal D to enhance institutional identity and distinguish it from other educational providers.</t>
  </si>
  <si>
    <t>Total for Behavioral Sciences</t>
  </si>
  <si>
    <t>Total School of Professional Studies Funding Requests</t>
  </si>
  <si>
    <t>Human Services</t>
  </si>
  <si>
    <t>Police Science</t>
  </si>
  <si>
    <t>NEW: Goal A, Initiative 3-Further align degree programs with workforce and transfer needs * classroom equipment supports aligning degree program with workforce needs. We need an increase in maintenance budget to accommodate the vehicle maintenance on the PLSC Emergency Vehicle Operations course (EVOC).  We don't know what the annual maintenance cost will be.  We will also be needing to possibly rent a driving track for this EVOC class.  We are trying to work out agreements with OCSO and OHP.</t>
  </si>
  <si>
    <t xml:space="preserve">NEW: Goal A – ALIGN ACADEMIC PROGRAMS WITH STAKEHOLDER NEEDS  Initiative 1 – Increase industry engagement and program promotion through advisory committees and other partnerships that expand direct-to-workforce and career pathways for students. We anticipate the addition of a concurrent fire academy and will need additional supplies for this program to the increased number of students in the tradition program and the concurrent course.  The use of the supplies prepare the student for real-world experiences in the workforce. </t>
  </si>
  <si>
    <t>Total School of Human Servicess Funding Requests</t>
  </si>
  <si>
    <t>School of Health Sciences</t>
  </si>
  <si>
    <t>NEW: Goal A, Initiative 2, Strategy g - Support program and institutional accreditation standards with budgetary allocations. Our program has an increased number of pieces of capital equipment which require ongoing maintenance, including our ambulance simulator, and our recently donated ambulance which is kept outdoors. Our program will have contractual requirements to maintain these items.</t>
  </si>
  <si>
    <t>NEW: Goal A, Initiative 2, Strategy g - Support program and institutional accreditation standards with budgetary allocations and professional development. The increased supplies are needed to account for the increased enrollment this past year.</t>
  </si>
  <si>
    <t>NEW/2nd request - Goal D, Initiative 1 and 2 –This additional funding would be to cover the costs of promoting the program in publications to help tell the program’s story to the public and get our name/product out in front of people.  While in FY24, comms was able to purchase our first round of promotional materials, we will need to continue to re-print/replace marketing materials, swag, etc.  It has been refreshing to be able to have current, relevant marketing materials/swag for recruiting events.  We would like to continue to have those resources to share with prospective students.</t>
  </si>
  <si>
    <t>NEW/2nd request - Goal C, Initiative 2 and 4 – Expansion of the budget for travel should be considered for a group whose licensure and specialty certifications require continuing education.  At present, the budget comes out to about $200/faculty member.  There are few opportunities that are in-state and that are that cheaply priced.  Also, the director’s need to attend the state’s Deans and Directors meetings, and their associated costs, means that their entire budget is spent on things that are a part of their position vs. actual professional development.  
Goal C, Initiative 1, 2, and 4 – Inclusion of funding for reimbursement for passing/recertifying/renewing specialty certifications (max one per faculty member).  Specialty certifications are third-party validations of faculty members’ expertise and knowledge.  Whether it’s a content area, Certified Nurse Educator (traditional or clinical), or Simulation Certifications each of these show a faculty member’s commitment to their ongoing development and knowledge.  This translates to students receiving a higher-quality education by specialized professionals in the field.  The addition of simulation certifications to this year’s request reflects the acknowledgement that the program may need to engage in more sim substituting for clinical and having certified faculty allows us to count two hours clinical for a one hour simulation, thus getting the maximum benefit for the efforts.
In preparation for 26-27 ACEN visit, additional funding is needed to allow Department Head the opportunity to travel to the ACEN conferences and self-study prep conferences.</t>
  </si>
  <si>
    <t>Healthcare Management</t>
  </si>
  <si>
    <t>NEW:  All Goals and Initiative - Need est 7600 for the AAPC licensure due in July 2024. Need licensure to offer HCM courses and the micro-credentials. HCM does have a $50 fee to help cover the expense of the licensure.</t>
  </si>
  <si>
    <t>NEW: To provide opportunities for faculty and staff, travel is needed to attend conferences and training. The budget will allow faculty/staff to attend these events.
Goal A, Initiative 3, Strategy d - Review and realign, as needed, degree programs with academic divisions for effective recruiting, retention, and program development efforts.
Goal C, Initiative 4, Strategy b - Link employee professional development and performance goals with OSU-OKC's mission and strategic priorities.
Goal C, Initiative 4, Strategy a - Encourage supervisors to work with their teams to identify annual training and development opportunities, including team-building activities which support common goals.</t>
  </si>
  <si>
    <t>NEW :  Remainder of program fees projected to be collected after salary stipend. The increase being requested is based on an analysis of projected Program Fees for the upcoming academic year based on FY24 enrollment. This projection involved examining historical enrollment data within the program and assessing enrollment trends moving forward. The increase follows in line with the following Goal D, Initiative 1, Strategy a - Align OSU-OKC's resources with fulfillment of the institution's mission and strategic goals.</t>
  </si>
  <si>
    <t>NEW:  The maintenance of an updated program page and increased web marketing will highlight the strengths of the program and display donors and industry partners. Goal D, Initiative 2, Strategy a - Overhaul the OSU-OKC website to ensure it is reflective of higher education best practices and the institution’s diverse constituents. Goal D, Initiative 2, Strategy d - Ensure OSU-OKC communications, messaging, and print and digital publications reflect the diverse communities we serve. Goal D, Initiative 2, Strategy e - Identify and prioritize prospective student and employer partner populations and geographical locations for targeted marketing efforts. Goal D, Initiative 1, Strategy a - Align OSU-OKC's resources with fulfillment of the institution's mission and strategic goals.</t>
  </si>
  <si>
    <t>Engineering Technologies</t>
  </si>
  <si>
    <t>BUDGET INCREASE REQUESTED - The increase being requested is based on the creation of the new Engineering Technologies associate and bachelor’s degree programs and follows in line with the paperwork submitted to HLC (7/12/23) during the application process for the creation of the program. These funds will go to support the program in addition to the Federal grant funds which provide the seed money for the program. With the creation of this new program, the budget for the PTDT program has been split off from the Engineering Technology account number. The increase follows in line with Goal D, Initiative 1, Strategy A - Align OSU-OKC's resources with fulfillment of the institution's mission and strategic goals.</t>
  </si>
  <si>
    <t>BUDGET INCREASE REQUESTED - The increase being requested is based on the creation of the new Engineering associate and bachelor’s degree program and follows in line with the paperwork submitted to HLC (7/12/23) during the application process for the creation of the program. These funds will go to support the program in addition to the Federal grant funds which provide the seed money for the program. With the creation of this new program, the budget for the PTDT program has been split off from the Engineering Technology account number. The increase follows in line with Goal D, Initiative 2, Strategy e - Identify and prioritize prospective student and employer partner populations and geographical locations for targeted marketing efforts.</t>
  </si>
  <si>
    <t>NEW: (PTDT Budget was transferred to STEM - $10,300) Instructional equipment and motor vehicle. Goal D, Initiative 1, Strategy a - Align OSU-OKC's resources with fulfillment of the institution's mission and strategic goals.</t>
  </si>
  <si>
    <t>NEW:Annual conference training. Goal D, Initiative 1, Strategy a - Align OSU-OKC's resources with fulfillment of the institution's mission and strategic goals.</t>
  </si>
  <si>
    <t>NEW: Service and repair of equipment. Motor vehicle repairs. Redevelopment and maintenance of an updated program page and increased web marketing will highlight the strengths of the program and display donors and industry partners. Goal D, Initiative 2, Strategy a - Overhaul the OSU-OKC website to ensure it is reflective of higher education best practices and the institution’s diverse constituents. Goal D, Initiative 2, Strategy d - Ensure OSU-OKC communications, messaging, and print and digital publications reflect the diverse communities we serve. Goal D, Initiative 2, Strategy e - Identify and prioritize prospective student and employer partner populations and geographical locations for targeted marketing efforts. Goal D, Initiative 1, Strategy a - Align OSU-OKC's resources with fulfillment of the institution's mission and strategic goals.</t>
  </si>
  <si>
    <t>NEW: Professional memberships and registration. Goal D, Initiative 2, Strategy d - Ensure OSU-OKC communications, messaging, and print and digital publications reflect the diverse communities we serve.</t>
  </si>
  <si>
    <t>NEW BUDGET INCREASE The increase being requested is based on an analysis of Program Fees projected for the upcoming academic year. This projection involved examining historical enrollment data within the program and assessing enrollment trends moving forward. The increase follows in line with the following Goal D, Initiative 1, Strategy a - Align OSU-OKC's resources with fulfillment of the institution's mission and strategic goals.</t>
  </si>
  <si>
    <t>NEW: Purchase and replacement of equipment. Goal D, Initiative 1, Strategy a - Align OSU-OKC's resources with fulfillment of the institution's mission and strategic goals.</t>
  </si>
  <si>
    <t>PER OSRHE NEW PROGRAM REQUEST - 11/07/22
Goal D, Initiative 1 Strategy a. Align OSU-OKC's resources with fulfillment of the institution's mission and strategic goals.</t>
  </si>
  <si>
    <t>PER OSRHE NEW PROGRAM REQUEST - 11/07/22
Redevelopment and maintenance of an updated program page and increased web marketing will highlight the strengths of the program and display donors and industry partners. Goal D, Initiative 2, Strategy a - Overhaul the OSU-OKC website to ensure it is reflective of higher education best practices and the institution’s diverse constituents. Goal D, Initiative 2, Strategy d - Ensure OSU-OKC communications, messaging, and print and digital publications reflect the diverse communities we serve. Goal D, Initiative 2, Strategy e - Identify and prioritize prospective student and employer partner populations and geographical locations for targeted marketing efforts. Goal D, Initiative 1, Strategy a - Align OSU-OKC's resources with fulfillment of the institution's mission and strategic goals.</t>
  </si>
  <si>
    <t>PER OSRHE NEW PROGRAM REQUEST - 11/07/22
Goal A, Initiative 4, Strategy a - Identify programming opportunities that build on diverse workforce needs, OSU’s status as land-grant institution, OSU-OKC’s mission, and OSU/A&amp;M System resources, including training that might occur prior to and after programming at OSU-OKC.</t>
  </si>
  <si>
    <t>PER OSRHE NEW PROGRAM REQUEST - 11/07/22
Provide industry-relevant equipment for workforce training.
Goal D, Initiative 2, Strategy d - Ensure OSU-OKC communications, messaging, and print and digital publications reflect the diverse communities we serve.</t>
  </si>
  <si>
    <t>MEMBERSHIP FEE TO NIIMBL
Goal D, Initiative 5, Strategy c - Ensure OSU-OKC is engaged with community and professional
organizations essential to the fulfillment of strategic institutional priorities.</t>
  </si>
  <si>
    <t>PER OSRHE NEW PROGRAM REQUEST - 11/07/22
Provide industry-relevant equipment for workforce training.
Goal D, Initiative 1, Strategy a - Align OSU-OKC’s resources with fulfillment of the institution’s mission and strategic goals.</t>
  </si>
  <si>
    <t>NEW: The maintenance of an updated program page and increased web marketing will highlight the strengths of the program and display donors and industry partners. 
Goal D, Initiative 2, Strategy a - Overhaul the OSU-OKC website to ensure it is reflective of higher education best practices and the institution’s diverse constituents. 
Goal D, Initiative 2, Strategy d - Ensure OSU-OKC communications, messaging, and print and digital publications reflect the diverse communities we serve. 
Goal D, Initiative 2, Strategy e - Identify and prioritize prospective student and employer partner populations and geographical locations for targeted marketing efforts. 
Goal D, Initiative 1, Strategy a - Align OSU-OKC's resources with fulfillment of the institution's mission and strategic goals.</t>
  </si>
  <si>
    <t>Total School of STEM Funding Requests</t>
  </si>
  <si>
    <t>Total Academic Affairs Funding Requests</t>
  </si>
  <si>
    <t>Operations Funding Requests</t>
  </si>
  <si>
    <t>Emergency Management</t>
  </si>
  <si>
    <t>Goal D, Initiative 1, Strategy A "Align OSU-OKC’s resources with fulfillment of the institution’s mission and strategic
goals" 17% Increase to account for nationwide price increases regarding Emergency Management supplies.</t>
  </si>
  <si>
    <t>Safety / Security Services</t>
  </si>
  <si>
    <t>Goal D, Initiative 1, Strategy A - "Align OSU-OKC’s resources with fulfillment of the institution’s mission and strategic goals" 
10% Increase to account for rising costs nationwide and increased contractor fees.</t>
  </si>
  <si>
    <t>Goal D, Initiative 1, Strategy A 
"Align OSU-OKC’s resources with fulfillment of the institution’s mission and strategic goals"
10% Increase due to rising costs nationwide and increased contractor fees.</t>
  </si>
  <si>
    <t>Facilities Operations Fund</t>
  </si>
  <si>
    <t>NEW: We are consistently underfunded for the maintenance of our buildings.   Goal D, Initiative 3, Strategy F.</t>
  </si>
  <si>
    <t>NEW: The additional money would allow us to purchase the materials needed for self-performed repairs for our buildings and equipment.  Goal D, Initiative 3, Strategy F.</t>
  </si>
  <si>
    <t>NEW: The additional money will allow Facilities to oversee needed repairs to our buildings and equipment. Goal D, Initiative 3, Strategy F.</t>
  </si>
  <si>
    <t>Total Facilities Operations Fund Request</t>
  </si>
  <si>
    <t>Total Operations Request</t>
  </si>
  <si>
    <t>Total FY25 Additional M&amp;O Funding Requests</t>
  </si>
  <si>
    <t>Academic Affairs Requests</t>
  </si>
  <si>
    <t>Operations requests</t>
  </si>
  <si>
    <t>New: Goal D, Initiative 1, Strategy A. Goal B, Initiative 3, Strategy B/C. Align resources to fulfill campus mission and vision. We would like to offer in person classes and would partner with YMCA to obtain the instuctors</t>
  </si>
  <si>
    <t>Institutional Grants</t>
  </si>
  <si>
    <t>Use of STW's Technical Grant Writing Service per MW.</t>
  </si>
  <si>
    <t>New: Goal D, Initiative 1. Leverage data and technology to improve campus programs, services, facilities, and traditions.  Furniture/equipment needs for effective therapy.</t>
  </si>
  <si>
    <t>New: Goal D, Initiative 1, Strategy A. Align resources to fulfill campus mission and vision.  General office supplies.</t>
  </si>
  <si>
    <t>New: Goal D, Initiative 1.  Align resources to fulfill campus mission and vision. Speaker for campus 1-2x per year.</t>
  </si>
  <si>
    <t>New: Goal D, Initiative 1, Strategy A. and Goal B initiative 3 strategy A - student incentives for engagment to participate in events.  Align resources to fulfill campus mission and vision.  Mental health marketing materials for events, stress management promo items.</t>
  </si>
  <si>
    <t>Divisional Outreach Support Coordinator</t>
  </si>
  <si>
    <t>Goal A, Initiative 1, Strategy e - Identify and prioritize prospective student and employer partner populations and geographical locations for targeted marketing efforts.</t>
  </si>
  <si>
    <t>Goal A, Initiative 1, Strategy f - Advance the capacities of OSU-OKC’s diverse stakeholders, including students, all employees, alumni and community partners, to serve as ambassadors for the institution, its programs and services.</t>
  </si>
  <si>
    <t>EXISITNG POSITION - THIS IS NOT A NEW POSITION. Grant funding for this role has expired and would be 100% funded by the School of STEM budget.Goal A, Initiative 1, Strategy e - Identify and prioritize prospective student and employer partner populations and geographical locations for targeted marketing efforts.
Goal A, Initiative 1, Strategy f - Advance the capacities of OSU-OKC’s diverse stakeholders, including students, all employees, alumni and community partners, to serve as ambassadors for the institution, its programs and services.
Goal D, Initiative 5 Strategy a - Develop robust, ongoing relationships with the Oklahoma City metro area’s and state’s leading employers.
Goal D, Initiative 5 Strategy b - Expand OSU-OKC’s partnerships with upstream and downstream educational providers, including career technology center and higher education partners, critical to the establishment of robust learning pathways with multiple entries and exits.
Goal D, Initiative 5 Strategy c - Ensure OSU-OKC is engaged with community and professional organizations essential to the fulfillment of strategic institutional priorities.</t>
  </si>
  <si>
    <t xml:space="preserve">NEW: That is in alignment with Goal B Initiative 1, strategy d: as we begin mailing students acceptance letters with promotional items, degree/department specific brochures. </t>
  </si>
  <si>
    <t>FY25 Proposed One-Time Requests</t>
  </si>
  <si>
    <t>FY25 Proposed M&amp;O Requests</t>
  </si>
  <si>
    <t>Department</t>
  </si>
  <si>
    <t>App</t>
  </si>
  <si>
    <t>Y/N</t>
  </si>
  <si>
    <t xml:space="preserve">Y </t>
  </si>
  <si>
    <t>Y</t>
  </si>
  <si>
    <t>N</t>
  </si>
  <si>
    <t>App Y/N?</t>
  </si>
  <si>
    <t>Amount</t>
  </si>
  <si>
    <t>Y - must go thru Jack</t>
  </si>
  <si>
    <t xml:space="preserve">Y  </t>
  </si>
  <si>
    <t>N - to be included</t>
  </si>
  <si>
    <t xml:space="preserve">N  </t>
  </si>
  <si>
    <t>App Amount</t>
  </si>
  <si>
    <t>Increase M&amp;O by $2000</t>
  </si>
  <si>
    <t>add to M&amp;O budget</t>
  </si>
  <si>
    <t>Notes</t>
  </si>
  <si>
    <t>complete during construction</t>
  </si>
  <si>
    <t>Update HVAC controls.  Existing controls are obsolete and pose a cyber risk to our computer system.  If anthing breaks, our systems will fail.  There are no replacement parts available.  This was approved for fy 2024, but did not get funded due to complications with JCI.  Goal D Initiative 3, Strategy F</t>
  </si>
  <si>
    <t>Y - PT Electrician</t>
  </si>
  <si>
    <t>Done in FY24</t>
  </si>
  <si>
    <t>N-see Provost</t>
  </si>
  <si>
    <t>Total for English</t>
  </si>
  <si>
    <t>Total for Faculty Professional Development</t>
  </si>
  <si>
    <t>Total for Police Science</t>
  </si>
  <si>
    <t>Total for Fire Protection</t>
  </si>
  <si>
    <t>Total for Paramedicine</t>
  </si>
  <si>
    <t xml:space="preserve">Total for Nursing </t>
  </si>
  <si>
    <t>Total for Healthcare Management</t>
  </si>
  <si>
    <t>Total School of Health Sciences</t>
  </si>
  <si>
    <t>Total for School of STEM</t>
  </si>
  <si>
    <t>Total for Construction Technologies</t>
  </si>
  <si>
    <t>Total for Engineering Technologies</t>
  </si>
  <si>
    <t>Total for PTDT</t>
  </si>
  <si>
    <t>Total for Bio-Manufacturing</t>
  </si>
  <si>
    <t>Total for Surveying</t>
  </si>
  <si>
    <t>Health &amp; Wellness Counselor</t>
  </si>
  <si>
    <t>From one time requests:</t>
  </si>
  <si>
    <t>Testing &amp; Assessment</t>
  </si>
  <si>
    <t>New Position: Needing a Webmaster for implementation and long-term coordination of new website and Digital marketing experience. This position takes over all aspects of website and is the assistant to Associate VP.
Goal D, Initiative 1: Strategy a – Align OSU-OKC’s resources with fulfillment of the institution’s mission and strategic
goals.
Strategy b – Ensure OSU-OKC’s mission, vision and values statements are clear and promoted
to OSU-OKC’s diverse constituencies. (Strategy completed ’22-‘23 with ongoing review planned)
Strategy c – Develop a position statement, messaging points, and communication strategies
regarding OSU-OKC, its brand, its core roles in workforce education and career development,
and its strengths and value propositions within the OSU and Oklahoma public higher education
systems.
Strategy d – Pursue external resources in support of OSU-OKC’s strategic priorities.
Strategy e – Leverage data and technology to improve campus programs, services, facilities and
traditions.
Initiative 2 – Develop and implement a comprehensive, integrated marketing and communications
plan directed to OSU-OKC’s diverse stakeholder populations.
Strategy a – Overhaul the OSU-OKC website to ensure it is reflective of higher education best
practices and the institution’s diverse constituents.</t>
  </si>
  <si>
    <t>We don't know if we have 2 good golf carts for this - tentative</t>
  </si>
  <si>
    <t>Grand Total All Requests/tentative approvals</t>
  </si>
  <si>
    <t>AVMA Yearly accreditation fee.  Goal A Initiative 3 - maintaining AVMA accreditation is the only way graduates are able to take the national board exam, become registered veterinary technicians, and fulfill workforce needs.</t>
  </si>
  <si>
    <t>Total Engineering Technologies</t>
  </si>
  <si>
    <t>Moved from M&amp;O requests approved by RV</t>
  </si>
  <si>
    <t>Moved to 1x approved by RV</t>
  </si>
  <si>
    <t>Total requests</t>
  </si>
  <si>
    <t>Formerly Sr. Director of Marketing &amp; Vice President. Title/salary change to coincide with Strategic Plan and Executive Team. 
Goal D, Initiative 2: Strategy d – Ensure OSU-OKC communications, messaging, and print and digital publications
reflect the diverse communities we serve.
Strategy e – Identify and prioritize prospective student and employer partner populations and
geographical locations for targeted marketing efforts.
Strategy f – Advance the capacities of OSU-OKC’s diverse stakeholders, including students, all
employees, alumni and community partners, to serve as ambassadors for the institution, its
programs and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</si>
</sst>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0.00;\(\$#,##0.00\)"/>
    <numFmt numFmtId="166" formatCode="\$#,##0;\(\$#,##0\)"/>
  </numFmts>
  <fonts count="22" x14ac:knownFonts="1">
    <font>
      <sz val="11"/>
      <color theme="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b/>
      <i/>
      <sz val="18"/>
      <color rgb="FF000000"/>
      <name val="Calibri"/>
      <family val="2"/>
    </font>
    <font>
      <i/>
      <sz val="18"/>
      <color theme="1"/>
      <name val="Calibri"/>
      <family val="2"/>
      <scheme val="minor"/>
    </font>
    <font>
      <b/>
      <i/>
      <sz val="18"/>
      <color theme="1"/>
      <name val="Calibri"/>
      <family val="2"/>
      <scheme val="minor"/>
    </font>
    <font>
      <sz val="18"/>
      <color rgb="FF000000"/>
      <name val="Calibri"/>
      <family val="2"/>
    </font>
    <font>
      <b/>
      <sz val="18"/>
      <color rgb="FF000000"/>
      <name val="Calibri"/>
      <family val="2"/>
    </font>
    <font>
      <sz val="18"/>
      <color rgb="FF000000"/>
      <name val="Calibri"/>
      <family val="2"/>
      <scheme val="minor"/>
    </font>
    <font>
      <b/>
      <i/>
      <sz val="18"/>
      <color rgb="FF000000"/>
      <name val="Calibri"/>
      <family val="2"/>
      <scheme val="minor"/>
    </font>
    <font>
      <b/>
      <i/>
      <sz val="18"/>
      <color rgb="FFCC6600"/>
      <name val="Calibri"/>
      <family val="2"/>
    </font>
    <font>
      <b/>
      <i/>
      <sz val="18"/>
      <name val="Calibri"/>
      <family val="2"/>
    </font>
    <font>
      <b/>
      <sz val="18"/>
      <color rgb="FFCC6600"/>
      <name val="Calibri"/>
      <family val="2"/>
    </font>
    <font>
      <b/>
      <i/>
      <sz val="18"/>
      <color rgb="FFCC6600"/>
      <name val="Calibri"/>
      <family val="2"/>
      <scheme val="minor"/>
    </font>
    <font>
      <b/>
      <sz val="18"/>
      <color rgb="FFCC6600"/>
      <name val="Calibri"/>
      <family val="2"/>
      <scheme val="minor"/>
    </font>
    <font>
      <b/>
      <sz val="18"/>
      <name val="Calibri"/>
      <family val="2"/>
      <scheme val="minor"/>
    </font>
    <font>
      <b/>
      <i/>
      <sz val="18"/>
      <name val="Calibri"/>
      <family val="2"/>
      <scheme val="minor"/>
    </font>
    <font>
      <sz val="18"/>
      <name val="Calibri"/>
      <family val="2"/>
      <scheme val="minor"/>
    </font>
    <font>
      <b/>
      <sz val="20"/>
      <color rgb="FF000000"/>
      <name val="Calibri"/>
      <family val="2"/>
    </font>
    <font>
      <b/>
      <i/>
      <sz val="20"/>
      <color theme="1"/>
      <name val="Calibri"/>
      <family val="2"/>
      <scheme val="minor"/>
    </font>
    <font>
      <sz val="16"/>
      <color theme="1"/>
      <name val="Calibri"/>
      <family val="2"/>
      <scheme val="minor"/>
    </font>
  </fonts>
  <fills count="26">
    <fill>
      <patternFill patternType="none"/>
    </fill>
    <fill>
      <patternFill patternType="gray125"/>
    </fill>
    <fill>
      <patternFill patternType="solid">
        <fgColor theme="4" tint="0.79998168889431442"/>
        <bgColor indexed="64"/>
      </patternFill>
    </fill>
    <fill>
      <patternFill patternType="solid">
        <fgColor rgb="FFFCE4D6"/>
        <bgColor indexed="64"/>
      </patternFill>
    </fill>
    <fill>
      <patternFill patternType="solid">
        <fgColor rgb="FFDDEBF7"/>
        <bgColor indexed="64"/>
      </patternFill>
    </fill>
    <fill>
      <patternFill patternType="solid">
        <fgColor rgb="FFFFFF99"/>
        <bgColor indexed="64"/>
      </patternFill>
    </fill>
    <fill>
      <patternFill patternType="solid">
        <fgColor rgb="FFFFDDFF"/>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E8F2E2"/>
        <bgColor indexed="64"/>
      </patternFill>
    </fill>
    <fill>
      <patternFill patternType="solid">
        <fgColor theme="2" tint="-0.249977111117893"/>
        <bgColor indexed="64"/>
      </patternFill>
    </fill>
    <fill>
      <patternFill patternType="solid">
        <fgColor theme="2" tint="-0.249977111117893"/>
        <bgColor rgb="FFC0C0C0"/>
      </patternFill>
    </fill>
    <fill>
      <patternFill patternType="solid">
        <fgColor rgb="FFC0C0C0"/>
        <bgColor rgb="FFC0C0C0"/>
      </patternFill>
    </fill>
    <fill>
      <patternFill patternType="solid">
        <fgColor rgb="FFFFD5FF"/>
        <bgColor indexed="64"/>
      </patternFill>
    </fill>
    <fill>
      <patternFill patternType="solid">
        <fgColor theme="0" tint="-0.14999847407452621"/>
        <bgColor indexed="64"/>
      </patternFill>
    </fill>
    <fill>
      <patternFill patternType="solid">
        <fgColor rgb="FFDDDDDD"/>
        <bgColor indexed="64"/>
      </patternFill>
    </fill>
    <fill>
      <patternFill patternType="solid">
        <fgColor rgb="FFFFCCFF"/>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2"/>
        <bgColor indexed="64"/>
      </patternFill>
    </fill>
  </fills>
  <borders count="64">
    <border>
      <left/>
      <right/>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double">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rgb="FFD0D7E5"/>
      </left>
      <right style="thin">
        <color rgb="FFD0D7E5"/>
      </right>
      <top/>
      <bottom style="thin">
        <color rgb="FFD0D7E5"/>
      </bottom>
      <diagonal/>
    </border>
    <border>
      <left/>
      <right/>
      <top/>
      <bottom style="thin">
        <color auto="1"/>
      </bottom>
      <diagonal/>
    </border>
    <border>
      <left/>
      <right/>
      <top/>
      <bottom style="thin">
        <color rgb="FFD0D7E5"/>
      </bottom>
      <diagonal/>
    </border>
    <border>
      <left style="thin">
        <color rgb="FFD0D7E5"/>
      </left>
      <right/>
      <top style="thin">
        <color rgb="FFD0D7E5"/>
      </top>
      <bottom style="thin">
        <color rgb="FFD0D7E5"/>
      </bottom>
      <diagonal/>
    </border>
    <border>
      <left/>
      <right/>
      <top style="thin">
        <color rgb="FFD0D7E5"/>
      </top>
      <bottom style="thin">
        <color rgb="FFD0D7E5"/>
      </bottom>
      <diagonal/>
    </border>
    <border>
      <left/>
      <right style="thin">
        <color rgb="FFD0D7E5"/>
      </right>
      <top style="thin">
        <color rgb="FFD0D7E5"/>
      </top>
      <bottom style="thin">
        <color rgb="FFD0D7E5"/>
      </bottom>
      <diagonal/>
    </border>
    <border>
      <left/>
      <right style="thin">
        <color auto="1"/>
      </right>
      <top/>
      <bottom/>
      <diagonal/>
    </border>
    <border>
      <left style="thin">
        <color rgb="FFD0D7E5"/>
      </left>
      <right/>
      <top/>
      <bottom/>
      <diagonal/>
    </border>
    <border>
      <left style="thin">
        <color rgb="FFD0D7E5"/>
      </left>
      <right/>
      <top/>
      <bottom style="thin">
        <color rgb="FFD0D7E5"/>
      </bottom>
      <diagonal/>
    </border>
    <border>
      <left style="thin">
        <color rgb="FFD0D7E5"/>
      </left>
      <right/>
      <top style="thin">
        <color rgb="FFD0D7E5"/>
      </top>
      <bottom style="thin">
        <color indexed="64"/>
      </bottom>
      <diagonal/>
    </border>
    <border>
      <left style="thin">
        <color rgb="FFD0D7E5"/>
      </left>
      <right/>
      <top style="thin">
        <color indexed="64"/>
      </top>
      <bottom style="thin">
        <color indexed="64"/>
      </bottom>
      <diagonal/>
    </border>
    <border>
      <left style="thin">
        <color rgb="FFD0D7E5"/>
      </left>
      <right style="thin">
        <color indexed="64"/>
      </right>
      <top style="thin">
        <color rgb="FFD0D7E5"/>
      </top>
      <bottom style="thin">
        <color indexed="64"/>
      </bottom>
      <diagonal/>
    </border>
    <border>
      <left style="thin">
        <color rgb="FFD0D7E5"/>
      </left>
      <right style="thin">
        <color indexed="64"/>
      </right>
      <top style="thin">
        <color indexed="64"/>
      </top>
      <bottom style="thin">
        <color indexed="64"/>
      </bottom>
      <diagonal/>
    </border>
    <border>
      <left style="thin">
        <color rgb="FFD0D7E5"/>
      </left>
      <right/>
      <top/>
      <bottom style="thin">
        <color indexed="64"/>
      </bottom>
      <diagonal/>
    </border>
    <border>
      <left style="thin">
        <color rgb="FFD0D7E5"/>
      </left>
      <right style="thin">
        <color indexed="64"/>
      </right>
      <top/>
      <bottom style="thin">
        <color indexed="64"/>
      </bottom>
      <diagonal/>
    </border>
    <border>
      <left style="thin">
        <color rgb="FFD0D7E5"/>
      </left>
      <right style="thin">
        <color rgb="FFD0D7E5"/>
      </right>
      <top style="thin">
        <color rgb="FFD0D7E5"/>
      </top>
      <bottom style="thin">
        <color indexed="64"/>
      </bottom>
      <diagonal/>
    </border>
    <border>
      <left style="thin">
        <color rgb="FFD0D7E5"/>
      </left>
      <right style="thin">
        <color rgb="FFD0D7E5"/>
      </right>
      <top style="thin">
        <color indexed="64"/>
      </top>
      <bottom style="thin">
        <color indexed="64"/>
      </bottom>
      <diagonal/>
    </border>
    <border>
      <left style="thin">
        <color rgb="FFD0D7E5"/>
      </left>
      <right style="thin">
        <color rgb="FFD0D7E5"/>
      </right>
      <top/>
      <bottom style="thin">
        <color indexed="64"/>
      </bottom>
      <diagonal/>
    </border>
    <border>
      <left/>
      <right style="thin">
        <color rgb="FFD0D7E5"/>
      </right>
      <top/>
      <bottom style="thin">
        <color indexed="64"/>
      </bottom>
      <diagonal/>
    </border>
    <border>
      <left/>
      <right style="thin">
        <color rgb="FFD0D7E5"/>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style="thin">
        <color rgb="FFD0D7E5"/>
      </bottom>
      <diagonal/>
    </border>
    <border>
      <left style="thin">
        <color indexed="64"/>
      </left>
      <right style="thin">
        <color indexed="64"/>
      </right>
      <top style="thin">
        <color rgb="FFD0D7E5"/>
      </top>
      <bottom style="thin">
        <color indexed="64"/>
      </bottom>
      <diagonal/>
    </border>
    <border>
      <left style="thin">
        <color indexed="64"/>
      </left>
      <right/>
      <top style="thin">
        <color indexed="64"/>
      </top>
      <bottom style="thin">
        <color indexed="64"/>
      </bottom>
      <diagonal/>
    </border>
    <border>
      <left style="thin">
        <color indexed="64"/>
      </left>
      <right/>
      <top style="thin">
        <color rgb="FFD0D7E5"/>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auto="1"/>
      </right>
      <top style="double">
        <color indexed="64"/>
      </top>
      <bottom style="thin">
        <color indexed="64"/>
      </bottom>
      <diagonal/>
    </border>
    <border>
      <left style="thin">
        <color indexed="64"/>
      </left>
      <right/>
      <top style="thin">
        <color rgb="FFD0D7E5"/>
      </top>
      <bottom style="thin">
        <color rgb="FFD0D7E5"/>
      </bottom>
      <diagonal/>
    </border>
    <border>
      <left/>
      <right style="thin">
        <color indexed="64"/>
      </right>
      <top/>
      <bottom style="thin">
        <color indexed="64"/>
      </bottom>
      <diagonal/>
    </border>
    <border>
      <left/>
      <right style="thin">
        <color rgb="FFD0D7E5"/>
      </right>
      <top/>
      <bottom style="thin">
        <color rgb="FFD0D7E5"/>
      </bottom>
      <diagonal/>
    </border>
    <border>
      <left/>
      <right style="thin">
        <color rgb="FFD0D7E5"/>
      </right>
      <top style="thin">
        <color rgb="FFD0D7E5"/>
      </top>
      <bottom style="thin">
        <color indexed="64"/>
      </bottom>
      <diagonal/>
    </border>
    <border>
      <left/>
      <right style="thin">
        <color indexed="64"/>
      </right>
      <top style="thin">
        <color rgb="FFD0D7E5"/>
      </top>
      <bottom style="thin">
        <color indexed="64"/>
      </bottom>
      <diagonal/>
    </border>
    <border>
      <left/>
      <right/>
      <top style="thin">
        <color rgb="FFD0D7E5"/>
      </top>
      <bottom style="thin">
        <color indexed="64"/>
      </bottom>
      <diagonal/>
    </border>
    <border>
      <left style="thin">
        <color auto="1"/>
      </left>
      <right style="thin">
        <color auto="1"/>
      </right>
      <top/>
      <bottom style="double">
        <color indexed="64"/>
      </bottom>
      <diagonal/>
    </border>
    <border>
      <left/>
      <right/>
      <top/>
      <bottom style="double">
        <color indexed="64"/>
      </bottom>
      <diagonal/>
    </border>
    <border>
      <left/>
      <right/>
      <top style="hair">
        <color auto="1"/>
      </top>
      <bottom style="double">
        <color auto="1"/>
      </bottom>
      <diagonal/>
    </border>
    <border>
      <left/>
      <right style="thin">
        <color auto="1"/>
      </right>
      <top style="thin">
        <color auto="1"/>
      </top>
      <bottom/>
      <diagonal/>
    </border>
  </borders>
  <cellStyleXfs count="2">
    <xf numFmtId="0" fontId="0" fillId="0" borderId="0"/>
    <xf numFmtId="44" fontId="1" fillId="0" borderId="0" applyFont="0" applyFill="0" applyBorder="0" applyAlignment="0" applyProtection="0"/>
  </cellStyleXfs>
  <cellXfs count="413">
    <xf numFmtId="0" fontId="0" fillId="0" borderId="0" xfId="0"/>
    <xf numFmtId="0" fontId="3" fillId="0" borderId="0" xfId="0" applyFont="1"/>
    <xf numFmtId="0" fontId="4" fillId="13" borderId="22" xfId="0" applyFont="1" applyFill="1" applyBorder="1" applyAlignment="1">
      <alignment horizontal="center" vertical="center"/>
    </xf>
    <xf numFmtId="0" fontId="4" fillId="12" borderId="22" xfId="0" applyFont="1" applyFill="1" applyBorder="1" applyAlignment="1">
      <alignment horizontal="center" vertical="center"/>
    </xf>
    <xf numFmtId="0" fontId="4" fillId="12" borderId="22" xfId="0" applyFont="1" applyFill="1" applyBorder="1" applyAlignment="1" applyProtection="1">
      <alignment horizontal="center" vertical="top"/>
      <protection locked="0"/>
    </xf>
    <xf numFmtId="0" fontId="5" fillId="0" borderId="0" xfId="0" applyFont="1"/>
    <xf numFmtId="0" fontId="6" fillId="2" borderId="0" xfId="0" applyFont="1" applyFill="1"/>
    <xf numFmtId="0" fontId="3" fillId="2" borderId="0" xfId="0" applyFont="1" applyFill="1"/>
    <xf numFmtId="0" fontId="3" fillId="2" borderId="0" xfId="0" applyFont="1" applyFill="1" applyAlignment="1">
      <alignment horizontal="center"/>
    </xf>
    <xf numFmtId="0" fontId="3" fillId="2" borderId="0" xfId="0" applyFont="1" applyFill="1" applyAlignment="1" applyProtection="1">
      <alignment vertical="top"/>
      <protection locked="0"/>
    </xf>
    <xf numFmtId="0" fontId="7" fillId="0" borderId="8" xfId="0" applyFont="1" applyBorder="1" applyAlignment="1">
      <alignment vertical="center" wrapText="1"/>
    </xf>
    <xf numFmtId="0" fontId="7" fillId="0" borderId="8" xfId="0" applyFont="1" applyBorder="1" applyAlignment="1">
      <alignment horizontal="center" vertical="center" wrapText="1"/>
    </xf>
    <xf numFmtId="0" fontId="7" fillId="0" borderId="8" xfId="0" applyFont="1" applyBorder="1" applyAlignment="1" applyProtection="1">
      <alignment vertical="top" wrapText="1"/>
      <protection locked="0"/>
    </xf>
    <xf numFmtId="0" fontId="7" fillId="0" borderId="8" xfId="0" applyFont="1" applyBorder="1" applyAlignment="1">
      <alignment horizontal="left" vertical="center" wrapText="1"/>
    </xf>
    <xf numFmtId="0" fontId="4" fillId="19" borderId="8" xfId="0" applyFont="1" applyFill="1" applyBorder="1" applyAlignment="1">
      <alignment vertical="center" wrapText="1"/>
    </xf>
    <xf numFmtId="0" fontId="4" fillId="19" borderId="8" xfId="0" applyFont="1" applyFill="1" applyBorder="1" applyAlignment="1">
      <alignment horizontal="center" vertical="center" wrapText="1"/>
    </xf>
    <xf numFmtId="0" fontId="4" fillId="19" borderId="8" xfId="0" applyFont="1" applyFill="1" applyBorder="1" applyAlignment="1" applyProtection="1">
      <alignment vertical="top" wrapText="1"/>
      <protection locked="0"/>
    </xf>
    <xf numFmtId="0" fontId="7" fillId="0" borderId="28" xfId="0" applyFont="1" applyBorder="1" applyAlignment="1" applyProtection="1">
      <alignment vertical="top" wrapText="1"/>
      <protection locked="0"/>
    </xf>
    <xf numFmtId="0" fontId="3" fillId="20" borderId="0" xfId="0" applyFont="1" applyFill="1" applyAlignment="1">
      <alignment horizontal="center"/>
    </xf>
    <xf numFmtId="0" fontId="3" fillId="20" borderId="0" xfId="0" applyFont="1" applyFill="1" applyAlignment="1" applyProtection="1">
      <alignment vertical="top"/>
      <protection locked="0"/>
    </xf>
    <xf numFmtId="0" fontId="3" fillId="0" borderId="0" xfId="0" applyFont="1" applyAlignment="1">
      <alignment horizontal="center"/>
    </xf>
    <xf numFmtId="0" fontId="3" fillId="0" borderId="0" xfId="0" applyFont="1" applyAlignment="1" applyProtection="1">
      <alignment vertical="top"/>
      <protection locked="0"/>
    </xf>
    <xf numFmtId="0" fontId="8" fillId="14" borderId="22" xfId="0" applyFont="1" applyFill="1" applyBorder="1" applyAlignment="1">
      <alignment horizontal="center" vertical="center"/>
    </xf>
    <xf numFmtId="0" fontId="8" fillId="0" borderId="0" xfId="0" applyFont="1" applyAlignment="1">
      <alignment horizontal="right" vertical="center" wrapText="1"/>
    </xf>
    <xf numFmtId="0" fontId="6" fillId="0" borderId="0" xfId="0" applyFont="1" applyAlignment="1">
      <alignment horizontal="right" vertical="center"/>
    </xf>
    <xf numFmtId="0" fontId="3" fillId="0" borderId="0" xfId="0" applyFont="1" applyAlignment="1">
      <alignment vertical="center"/>
    </xf>
    <xf numFmtId="0" fontId="9" fillId="0" borderId="0" xfId="0" applyFont="1" applyAlignment="1">
      <alignment horizontal="left" vertical="center" wrapText="1"/>
    </xf>
    <xf numFmtId="0" fontId="3" fillId="0" borderId="0" xfId="0" applyFont="1" applyAlignment="1">
      <alignment vertical="center" wrapText="1"/>
    </xf>
    <xf numFmtId="0" fontId="4" fillId="0" borderId="8" xfId="0" applyFont="1" applyBorder="1" applyAlignment="1">
      <alignment horizontal="right" vertical="center" wrapText="1"/>
    </xf>
    <xf numFmtId="0" fontId="9" fillId="0" borderId="0" xfId="0" applyFont="1" applyAlignment="1">
      <alignment horizontal="left" wrapText="1"/>
    </xf>
    <xf numFmtId="0" fontId="10" fillId="0" borderId="0" xfId="0" applyFont="1" applyAlignment="1">
      <alignment horizontal="right" wrapText="1"/>
    </xf>
    <xf numFmtId="0" fontId="7" fillId="17" borderId="8" xfId="0" applyFont="1" applyFill="1" applyBorder="1" applyAlignment="1">
      <alignment horizontal="center" vertical="center" wrapText="1"/>
    </xf>
    <xf numFmtId="0" fontId="7" fillId="17" borderId="8" xfId="0" applyFont="1" applyFill="1" applyBorder="1" applyAlignment="1">
      <alignment vertical="center" wrapText="1"/>
    </xf>
    <xf numFmtId="0" fontId="3" fillId="0" borderId="6" xfId="0" applyFont="1" applyBorder="1"/>
    <xf numFmtId="0" fontId="16" fillId="9" borderId="14" xfId="0" applyFont="1" applyFill="1" applyBorder="1" applyAlignment="1">
      <alignment horizontal="center" vertical="center"/>
    </xf>
    <xf numFmtId="0" fontId="2" fillId="9" borderId="15" xfId="0" applyFont="1" applyFill="1" applyBorder="1" applyAlignment="1">
      <alignment horizontal="left" vertical="top" wrapText="1"/>
    </xf>
    <xf numFmtId="0" fontId="2" fillId="9" borderId="15" xfId="0" applyFont="1" applyFill="1" applyBorder="1" applyAlignment="1">
      <alignment horizontal="center" vertical="center" wrapText="1"/>
    </xf>
    <xf numFmtId="164" fontId="2" fillId="9" borderId="15" xfId="1" applyNumberFormat="1" applyFont="1" applyFill="1" applyBorder="1" applyAlignment="1">
      <alignment horizontal="center" vertical="center" wrapText="1"/>
    </xf>
    <xf numFmtId="0" fontId="2" fillId="9" borderId="15" xfId="0" applyFont="1" applyFill="1" applyBorder="1" applyAlignment="1">
      <alignment horizontal="center" wrapText="1"/>
    </xf>
    <xf numFmtId="0" fontId="6" fillId="4" borderId="6" xfId="0" applyFont="1" applyFill="1" applyBorder="1" applyAlignment="1">
      <alignment horizontal="center" vertical="top" wrapText="1"/>
    </xf>
    <xf numFmtId="164" fontId="3" fillId="0" borderId="22" xfId="1" applyNumberFormat="1" applyFont="1" applyFill="1" applyBorder="1" applyAlignment="1">
      <alignment wrapText="1"/>
    </xf>
    <xf numFmtId="0" fontId="17" fillId="9" borderId="6" xfId="0" applyFont="1" applyFill="1" applyBorder="1" applyAlignment="1">
      <alignment horizontal="center"/>
    </xf>
    <xf numFmtId="0" fontId="6" fillId="9" borderId="6" xfId="0" applyFont="1" applyFill="1" applyBorder="1" applyAlignment="1">
      <alignment horizontal="left" vertical="top" wrapText="1"/>
    </xf>
    <xf numFmtId="0" fontId="3" fillId="9" borderId="6" xfId="0" applyFont="1" applyFill="1" applyBorder="1" applyAlignment="1">
      <alignment horizontal="center" vertical="center" wrapText="1"/>
    </xf>
    <xf numFmtId="164" fontId="3" fillId="9" borderId="6" xfId="1" applyNumberFormat="1" applyFont="1" applyFill="1" applyBorder="1" applyAlignment="1">
      <alignment vertical="center"/>
    </xf>
    <xf numFmtId="164" fontId="3" fillId="0" borderId="6" xfId="1" applyNumberFormat="1" applyFont="1" applyFill="1" applyBorder="1" applyAlignment="1">
      <alignment vertical="center"/>
    </xf>
    <xf numFmtId="0" fontId="18" fillId="0" borderId="6" xfId="0" applyFont="1" applyBorder="1" applyAlignment="1">
      <alignment horizontal="center"/>
    </xf>
    <xf numFmtId="0" fontId="7" fillId="0" borderId="16" xfId="0" applyFont="1" applyBorder="1" applyAlignment="1">
      <alignment horizontal="left" vertical="top" wrapText="1"/>
    </xf>
    <xf numFmtId="0" fontId="3" fillId="0" borderId="6" xfId="0" applyFont="1" applyBorder="1" applyAlignment="1">
      <alignment horizontal="center" vertical="center" wrapText="1"/>
    </xf>
    <xf numFmtId="164" fontId="18" fillId="0" borderId="6" xfId="1" applyNumberFormat="1" applyFont="1" applyFill="1" applyBorder="1" applyAlignment="1">
      <alignment vertical="center"/>
    </xf>
    <xf numFmtId="0" fontId="18" fillId="0" borderId="6" xfId="0" applyFont="1" applyBorder="1"/>
    <xf numFmtId="0" fontId="2" fillId="0" borderId="6" xfId="0" applyFont="1" applyBorder="1" applyAlignment="1">
      <alignment horizontal="right" vertical="top" wrapText="1"/>
    </xf>
    <xf numFmtId="164" fontId="2" fillId="8" borderId="7" xfId="0" applyNumberFormat="1" applyFont="1" applyFill="1" applyBorder="1"/>
    <xf numFmtId="0" fontId="17" fillId="9" borderId="6" xfId="0" applyFont="1" applyFill="1" applyBorder="1" applyAlignment="1">
      <alignment horizontal="center" vertical="center"/>
    </xf>
    <xf numFmtId="0" fontId="18" fillId="0" borderId="6" xfId="0" applyFont="1" applyBorder="1" applyAlignment="1">
      <alignment horizontal="center" vertical="center"/>
    </xf>
    <xf numFmtId="0" fontId="7" fillId="0" borderId="25" xfId="0" applyFont="1" applyBorder="1" applyAlignment="1">
      <alignment horizontal="left" vertical="top" wrapText="1"/>
    </xf>
    <xf numFmtId="164" fontId="3" fillId="0" borderId="21" xfId="1" applyNumberFormat="1" applyFont="1" applyFill="1" applyBorder="1" applyAlignment="1">
      <alignment vertical="center"/>
    </xf>
    <xf numFmtId="164" fontId="2" fillId="11" borderId="7" xfId="1" applyNumberFormat="1" applyFont="1" applyFill="1" applyBorder="1" applyAlignment="1">
      <alignment vertical="center"/>
    </xf>
    <xf numFmtId="164" fontId="18" fillId="0" borderId="19" xfId="1" applyNumberFormat="1" applyFont="1" applyFill="1" applyBorder="1" applyAlignment="1">
      <alignment vertical="center"/>
    </xf>
    <xf numFmtId="0" fontId="3" fillId="0" borderId="6" xfId="0" applyFont="1" applyBorder="1" applyAlignment="1">
      <alignment vertical="center"/>
    </xf>
    <xf numFmtId="0" fontId="7" fillId="0" borderId="16" xfId="0" applyFont="1" applyBorder="1" applyAlignment="1">
      <alignment vertical="center" wrapText="1"/>
    </xf>
    <xf numFmtId="164" fontId="3" fillId="0" borderId="16" xfId="1" applyNumberFormat="1" applyFont="1" applyFill="1" applyBorder="1" applyAlignment="1">
      <alignment vertical="center"/>
    </xf>
    <xf numFmtId="0" fontId="18" fillId="0" borderId="16" xfId="0" applyFont="1" applyBorder="1" applyAlignment="1">
      <alignment horizontal="center"/>
    </xf>
    <xf numFmtId="0" fontId="3" fillId="0" borderId="16" xfId="0" applyFont="1" applyBorder="1" applyAlignment="1">
      <alignment horizontal="center" vertical="center" wrapText="1"/>
    </xf>
    <xf numFmtId="0" fontId="3" fillId="0" borderId="16" xfId="0" applyFont="1" applyBorder="1"/>
    <xf numFmtId="0" fontId="7" fillId="0" borderId="25" xfId="0" applyFont="1" applyBorder="1" applyAlignment="1">
      <alignment vertical="center" wrapText="1"/>
    </xf>
    <xf numFmtId="0" fontId="18" fillId="9" borderId="16" xfId="0" applyFont="1" applyFill="1" applyBorder="1" applyAlignment="1">
      <alignment horizontal="center"/>
    </xf>
    <xf numFmtId="0" fontId="6" fillId="9" borderId="16" xfId="0" applyFont="1" applyFill="1" applyBorder="1" applyAlignment="1">
      <alignment horizontal="left" vertical="top" wrapText="1"/>
    </xf>
    <xf numFmtId="0" fontId="3" fillId="9" borderId="16" xfId="0" applyFont="1" applyFill="1" applyBorder="1" applyAlignment="1">
      <alignment horizontal="center" vertical="center" wrapText="1"/>
    </xf>
    <xf numFmtId="164" fontId="2" fillId="9" borderId="24" xfId="1" applyNumberFormat="1" applyFont="1" applyFill="1" applyBorder="1" applyAlignment="1">
      <alignment vertical="center"/>
    </xf>
    <xf numFmtId="164" fontId="2" fillId="0" borderId="24" xfId="1" applyNumberFormat="1" applyFont="1" applyFill="1" applyBorder="1" applyAlignment="1">
      <alignment wrapText="1"/>
    </xf>
    <xf numFmtId="164" fontId="3" fillId="0" borderId="24" xfId="1" applyNumberFormat="1" applyFont="1" applyFill="1" applyBorder="1" applyAlignment="1">
      <alignment wrapText="1"/>
    </xf>
    <xf numFmtId="164" fontId="3" fillId="0" borderId="24" xfId="1" applyNumberFormat="1" applyFont="1" applyFill="1" applyBorder="1" applyAlignment="1">
      <alignment vertical="center"/>
    </xf>
    <xf numFmtId="0" fontId="2" fillId="0" borderId="16" xfId="0" applyFont="1" applyBorder="1" applyAlignment="1">
      <alignment horizontal="right" vertical="top" wrapText="1"/>
    </xf>
    <xf numFmtId="164" fontId="2" fillId="11" borderId="24" xfId="1" applyNumberFormat="1" applyFont="1" applyFill="1" applyBorder="1" applyAlignment="1">
      <alignment vertical="center"/>
    </xf>
    <xf numFmtId="0" fontId="17" fillId="9" borderId="6" xfId="0" applyFont="1" applyFill="1" applyBorder="1" applyAlignment="1">
      <alignment horizontal="center" wrapText="1"/>
    </xf>
    <xf numFmtId="164" fontId="18" fillId="0" borderId="16" xfId="1" applyNumberFormat="1" applyFont="1" applyFill="1" applyBorder="1" applyAlignment="1">
      <alignment vertical="center"/>
    </xf>
    <xf numFmtId="164" fontId="3" fillId="0" borderId="18" xfId="1" applyNumberFormat="1" applyFont="1" applyFill="1" applyBorder="1" applyAlignment="1">
      <alignment vertical="center" wrapText="1"/>
    </xf>
    <xf numFmtId="0" fontId="18" fillId="0" borderId="12" xfId="0" applyFont="1" applyBorder="1" applyAlignment="1">
      <alignment horizontal="center"/>
    </xf>
    <xf numFmtId="0" fontId="2" fillId="0" borderId="12" xfId="0" applyFont="1" applyBorder="1" applyAlignment="1">
      <alignment horizontal="right" vertical="top" wrapText="1"/>
    </xf>
    <xf numFmtId="0" fontId="3" fillId="0" borderId="12" xfId="0" applyFont="1" applyBorder="1" applyAlignment="1">
      <alignment horizontal="center" vertical="center" wrapText="1"/>
    </xf>
    <xf numFmtId="164" fontId="16" fillId="11" borderId="4" xfId="1" applyNumberFormat="1" applyFont="1" applyFill="1" applyBorder="1" applyAlignment="1">
      <alignment vertical="center"/>
    </xf>
    <xf numFmtId="164" fontId="3" fillId="0" borderId="4" xfId="1" applyNumberFormat="1" applyFont="1" applyFill="1" applyBorder="1" applyAlignment="1">
      <alignment vertical="center" wrapText="1"/>
    </xf>
    <xf numFmtId="164" fontId="6" fillId="9" borderId="6" xfId="1" applyNumberFormat="1" applyFont="1" applyFill="1" applyBorder="1" applyAlignment="1">
      <alignment vertical="center"/>
    </xf>
    <xf numFmtId="0" fontId="7" fillId="0" borderId="8" xfId="0" applyFont="1" applyBorder="1" applyAlignment="1">
      <alignment horizontal="left" vertical="top" wrapText="1"/>
    </xf>
    <xf numFmtId="164" fontId="3" fillId="10" borderId="21" xfId="1" applyNumberFormat="1" applyFont="1" applyFill="1" applyBorder="1" applyAlignment="1">
      <alignment vertical="center"/>
    </xf>
    <xf numFmtId="0" fontId="18" fillId="0" borderId="6" xfId="0" applyFont="1" applyBorder="1" applyAlignment="1">
      <alignment horizontal="left" wrapText="1"/>
    </xf>
    <xf numFmtId="164" fontId="3" fillId="0" borderId="1" xfId="1" applyNumberFormat="1" applyFont="1" applyFill="1" applyBorder="1" applyAlignment="1">
      <alignment vertical="center"/>
    </xf>
    <xf numFmtId="164" fontId="3" fillId="0" borderId="10" xfId="1" applyNumberFormat="1" applyFont="1" applyFill="1" applyBorder="1" applyAlignment="1">
      <alignment vertical="center"/>
    </xf>
    <xf numFmtId="164" fontId="3" fillId="0" borderId="6" xfId="1" applyNumberFormat="1" applyFont="1" applyFill="1" applyBorder="1" applyAlignment="1"/>
    <xf numFmtId="0" fontId="17" fillId="0" borderId="16" xfId="0" applyFont="1" applyBorder="1" applyAlignment="1">
      <alignment horizontal="center"/>
    </xf>
    <xf numFmtId="0" fontId="2" fillId="9" borderId="16" xfId="0" applyFont="1" applyFill="1" applyBorder="1" applyAlignment="1">
      <alignment horizontal="left" vertical="top" wrapText="1"/>
    </xf>
    <xf numFmtId="0" fontId="7" fillId="0" borderId="24" xfId="0" applyFont="1" applyBorder="1" applyAlignment="1">
      <alignment vertical="center" wrapText="1"/>
    </xf>
    <xf numFmtId="164" fontId="3" fillId="0" borderId="19" xfId="1" applyNumberFormat="1" applyFont="1" applyFill="1" applyBorder="1" applyAlignment="1">
      <alignment vertical="center"/>
    </xf>
    <xf numFmtId="164" fontId="3" fillId="0" borderId="7" xfId="1" applyNumberFormat="1" applyFont="1" applyFill="1" applyBorder="1" applyAlignment="1">
      <alignment vertical="center"/>
    </xf>
    <xf numFmtId="0" fontId="17" fillId="0" borderId="6" xfId="0" applyFont="1" applyBorder="1" applyAlignment="1">
      <alignment horizontal="center"/>
    </xf>
    <xf numFmtId="164" fontId="2" fillId="8" borderId="7" xfId="1" applyNumberFormat="1" applyFont="1" applyFill="1" applyBorder="1" applyAlignment="1">
      <alignment vertical="center"/>
    </xf>
    <xf numFmtId="164" fontId="3" fillId="0" borderId="13" xfId="1" applyNumberFormat="1" applyFont="1" applyFill="1" applyBorder="1" applyAlignment="1">
      <alignment vertical="center"/>
    </xf>
    <xf numFmtId="0" fontId="18" fillId="0" borderId="16" xfId="0" applyFont="1" applyBorder="1" applyAlignment="1">
      <alignment horizontal="center" vertical="center"/>
    </xf>
    <xf numFmtId="0" fontId="3" fillId="0" borderId="16" xfId="0" applyFont="1" applyBorder="1" applyAlignment="1">
      <alignment vertical="center"/>
    </xf>
    <xf numFmtId="0" fontId="18" fillId="4" borderId="6" xfId="0" applyFont="1" applyFill="1" applyBorder="1" applyAlignment="1">
      <alignment horizontal="center"/>
    </xf>
    <xf numFmtId="0" fontId="3" fillId="4" borderId="6" xfId="0" applyFont="1" applyFill="1" applyBorder="1" applyAlignment="1">
      <alignment horizontal="center" vertical="center" wrapText="1"/>
    </xf>
    <xf numFmtId="164" fontId="2" fillId="4" borderId="6" xfId="1" applyNumberFormat="1" applyFont="1" applyFill="1" applyBorder="1" applyAlignment="1">
      <alignment vertical="center"/>
    </xf>
    <xf numFmtId="0" fontId="18" fillId="0" borderId="22" xfId="0" applyFont="1" applyBorder="1" applyAlignment="1">
      <alignment horizontal="center"/>
    </xf>
    <xf numFmtId="0" fontId="2" fillId="0" borderId="22" xfId="0" applyFont="1" applyBorder="1" applyAlignment="1">
      <alignment horizontal="left" vertical="top" wrapText="1"/>
    </xf>
    <xf numFmtId="0" fontId="3" fillId="0" borderId="22" xfId="0" applyFont="1" applyBorder="1" applyAlignment="1">
      <alignment horizontal="center" vertical="center" wrapText="1"/>
    </xf>
    <xf numFmtId="164" fontId="2" fillId="0" borderId="22" xfId="1" applyNumberFormat="1" applyFont="1" applyFill="1" applyBorder="1" applyAlignment="1">
      <alignment vertical="center"/>
    </xf>
    <xf numFmtId="0" fontId="3" fillId="0" borderId="22" xfId="0" applyFont="1" applyBorder="1"/>
    <xf numFmtId="0" fontId="17" fillId="6" borderId="6" xfId="0" applyFont="1" applyFill="1" applyBorder="1" applyAlignment="1">
      <alignment horizontal="center"/>
    </xf>
    <xf numFmtId="0" fontId="6" fillId="6" borderId="6" xfId="0" applyFont="1" applyFill="1" applyBorder="1" applyAlignment="1">
      <alignment horizontal="center" vertical="top" wrapText="1"/>
    </xf>
    <xf numFmtId="0" fontId="3" fillId="6" borderId="6" xfId="0" applyFont="1" applyFill="1" applyBorder="1" applyAlignment="1">
      <alignment horizontal="center" vertical="center" wrapText="1"/>
    </xf>
    <xf numFmtId="164" fontId="2" fillId="6" borderId="22" xfId="1" applyNumberFormat="1" applyFont="1" applyFill="1" applyBorder="1" applyAlignment="1">
      <alignment vertical="center"/>
    </xf>
    <xf numFmtId="164" fontId="2" fillId="9" borderId="22" xfId="1" applyNumberFormat="1" applyFont="1" applyFill="1" applyBorder="1" applyAlignment="1">
      <alignment vertical="center"/>
    </xf>
    <xf numFmtId="164" fontId="2" fillId="0" borderId="22" xfId="1" applyNumberFormat="1" applyFont="1" applyFill="1" applyBorder="1" applyAlignment="1">
      <alignment wrapText="1"/>
    </xf>
    <xf numFmtId="0" fontId="18" fillId="0" borderId="9" xfId="0" applyFont="1" applyBorder="1" applyAlignment="1">
      <alignment horizontal="center"/>
    </xf>
    <xf numFmtId="0" fontId="3" fillId="0" borderId="9" xfId="0" applyFont="1" applyBorder="1" applyAlignment="1">
      <alignment horizontal="center" vertical="center" wrapText="1"/>
    </xf>
    <xf numFmtId="0" fontId="3" fillId="0" borderId="9" xfId="0" applyFont="1" applyBorder="1"/>
    <xf numFmtId="0" fontId="2" fillId="0" borderId="22" xfId="0" applyFont="1" applyBorder="1" applyAlignment="1">
      <alignment horizontal="right" vertical="top" wrapText="1"/>
    </xf>
    <xf numFmtId="164" fontId="2" fillId="11" borderId="20" xfId="1" applyNumberFormat="1" applyFont="1" applyFill="1" applyBorder="1" applyAlignment="1">
      <alignment vertical="center"/>
    </xf>
    <xf numFmtId="0" fontId="18" fillId="6" borderId="6" xfId="0" applyFont="1" applyFill="1" applyBorder="1" applyAlignment="1">
      <alignment horizontal="center" vertical="center"/>
    </xf>
    <xf numFmtId="164" fontId="16" fillId="6" borderId="7" xfId="1" applyNumberFormat="1" applyFont="1" applyFill="1" applyBorder="1" applyAlignment="1">
      <alignment vertical="center"/>
    </xf>
    <xf numFmtId="0" fontId="18" fillId="0" borderId="22" xfId="0" applyFont="1" applyBorder="1" applyAlignment="1">
      <alignment horizontal="center" vertical="center"/>
    </xf>
    <xf numFmtId="0" fontId="6" fillId="0" borderId="22" xfId="0" applyFont="1" applyBorder="1" applyAlignment="1">
      <alignment horizontal="left" vertical="top" wrapText="1"/>
    </xf>
    <xf numFmtId="164" fontId="16" fillId="0" borderId="24" xfId="1" applyNumberFormat="1" applyFont="1" applyFill="1" applyBorder="1" applyAlignment="1">
      <alignment vertical="center"/>
    </xf>
    <xf numFmtId="0" fontId="3" fillId="0" borderId="22" xfId="0" applyFont="1" applyBorder="1" applyAlignment="1">
      <alignment wrapText="1"/>
    </xf>
    <xf numFmtId="0" fontId="17" fillId="12" borderId="6" xfId="0" applyFont="1" applyFill="1" applyBorder="1" applyAlignment="1">
      <alignment horizontal="center"/>
    </xf>
    <xf numFmtId="0" fontId="6" fillId="12" borderId="6" xfId="0" applyFont="1" applyFill="1" applyBorder="1" applyAlignment="1">
      <alignment horizontal="center" vertical="top" wrapText="1"/>
    </xf>
    <xf numFmtId="0" fontId="3" fillId="12" borderId="6" xfId="0" applyFont="1" applyFill="1" applyBorder="1" applyAlignment="1">
      <alignment horizontal="center" vertical="center" wrapText="1"/>
    </xf>
    <xf numFmtId="164" fontId="3" fillId="12" borderId="6" xfId="1" applyNumberFormat="1" applyFont="1" applyFill="1" applyBorder="1" applyAlignment="1">
      <alignment vertical="center"/>
    </xf>
    <xf numFmtId="0" fontId="17" fillId="9" borderId="22" xfId="0" applyFont="1" applyFill="1" applyBorder="1" applyAlignment="1">
      <alignment horizontal="center"/>
    </xf>
    <xf numFmtId="0" fontId="6" fillId="9" borderId="22" xfId="0" applyFont="1" applyFill="1" applyBorder="1"/>
    <xf numFmtId="0" fontId="3" fillId="9" borderId="22" xfId="0" applyFont="1" applyFill="1" applyBorder="1" applyAlignment="1">
      <alignment horizontal="center" vertical="center" wrapText="1"/>
    </xf>
    <xf numFmtId="164" fontId="3" fillId="9" borderId="22" xfId="1" applyNumberFormat="1" applyFont="1" applyFill="1" applyBorder="1" applyAlignment="1">
      <alignment vertical="center"/>
    </xf>
    <xf numFmtId="164" fontId="3" fillId="0" borderId="22" xfId="1" applyNumberFormat="1" applyFont="1" applyFill="1" applyBorder="1" applyAlignment="1">
      <alignment vertical="center"/>
    </xf>
    <xf numFmtId="0" fontId="17" fillId="0" borderId="22" xfId="0" applyFont="1" applyBorder="1" applyAlignment="1">
      <alignment horizontal="center"/>
    </xf>
    <xf numFmtId="0" fontId="9" fillId="0" borderId="0" xfId="0" applyFont="1" applyAlignment="1">
      <alignment horizontal="left" vertical="top" wrapText="1"/>
    </xf>
    <xf numFmtId="0" fontId="3" fillId="0" borderId="6" xfId="0" applyFont="1" applyBorder="1" applyAlignment="1">
      <alignment horizontal="center" wrapText="1"/>
    </xf>
    <xf numFmtId="164" fontId="3" fillId="0" borderId="20" xfId="1" applyNumberFormat="1" applyFont="1" applyFill="1" applyBorder="1" applyAlignment="1"/>
    <xf numFmtId="0" fontId="16" fillId="9" borderId="6" xfId="0" applyFont="1" applyFill="1" applyBorder="1" applyAlignment="1">
      <alignment horizontal="center"/>
    </xf>
    <xf numFmtId="0" fontId="2" fillId="9" borderId="6" xfId="0" applyFont="1" applyFill="1" applyBorder="1" applyAlignment="1">
      <alignment horizontal="left" vertical="top" wrapText="1"/>
    </xf>
    <xf numFmtId="164" fontId="3" fillId="9" borderId="16" xfId="1" applyNumberFormat="1" applyFont="1" applyFill="1" applyBorder="1" applyAlignment="1">
      <alignment vertical="center"/>
    </xf>
    <xf numFmtId="164" fontId="3" fillId="0" borderId="20" xfId="1" applyNumberFormat="1" applyFont="1" applyFill="1" applyBorder="1" applyAlignment="1">
      <alignment vertical="center"/>
    </xf>
    <xf numFmtId="164" fontId="3" fillId="0" borderId="11" xfId="1" applyNumberFormat="1" applyFont="1" applyFill="1" applyBorder="1" applyAlignment="1"/>
    <xf numFmtId="164" fontId="3" fillId="0" borderId="11" xfId="1" applyNumberFormat="1" applyFont="1" applyFill="1" applyBorder="1" applyAlignment="1">
      <alignment vertical="center"/>
    </xf>
    <xf numFmtId="164" fontId="2" fillId="12" borderId="11" xfId="1" applyNumberFormat="1" applyFont="1" applyFill="1" applyBorder="1" applyAlignment="1">
      <alignment vertical="center"/>
    </xf>
    <xf numFmtId="0" fontId="17" fillId="7" borderId="6" xfId="0" applyFont="1" applyFill="1" applyBorder="1" applyAlignment="1">
      <alignment horizontal="center"/>
    </xf>
    <xf numFmtId="0" fontId="6" fillId="7" borderId="6" xfId="0" applyFont="1" applyFill="1" applyBorder="1" applyAlignment="1">
      <alignment horizontal="center" vertical="top" wrapText="1"/>
    </xf>
    <xf numFmtId="0" fontId="3" fillId="7" borderId="6" xfId="0" applyFont="1" applyFill="1" applyBorder="1" applyAlignment="1">
      <alignment horizontal="center" vertical="center" wrapText="1"/>
    </xf>
    <xf numFmtId="164" fontId="2" fillId="7" borderId="22" xfId="1" applyNumberFormat="1" applyFont="1" applyFill="1" applyBorder="1" applyAlignment="1">
      <alignment vertical="center"/>
    </xf>
    <xf numFmtId="0" fontId="18" fillId="3" borderId="6" xfId="0" applyFont="1" applyFill="1" applyBorder="1" applyAlignment="1">
      <alignment horizontal="center" vertical="center"/>
    </xf>
    <xf numFmtId="0" fontId="6" fillId="3" borderId="6" xfId="0" applyFont="1" applyFill="1" applyBorder="1" applyAlignment="1">
      <alignment horizontal="center" vertical="top" wrapText="1"/>
    </xf>
    <xf numFmtId="0" fontId="3" fillId="3" borderId="6" xfId="0" applyFont="1" applyFill="1" applyBorder="1" applyAlignment="1">
      <alignment horizontal="center" vertical="center" wrapText="1"/>
    </xf>
    <xf numFmtId="164" fontId="16" fillId="3" borderId="7" xfId="1" applyNumberFormat="1" applyFont="1" applyFill="1" applyBorder="1" applyAlignment="1">
      <alignment vertical="center"/>
    </xf>
    <xf numFmtId="0" fontId="6" fillId="0" borderId="16" xfId="0" applyFont="1" applyBorder="1" applyAlignment="1">
      <alignment horizontal="center" vertical="top" wrapText="1"/>
    </xf>
    <xf numFmtId="164" fontId="16" fillId="0" borderId="4" xfId="1" applyNumberFormat="1" applyFont="1" applyFill="1" applyBorder="1" applyAlignment="1">
      <alignment vertical="center"/>
    </xf>
    <xf numFmtId="0" fontId="18" fillId="8" borderId="6" xfId="0" applyFont="1" applyFill="1" applyBorder="1"/>
    <xf numFmtId="0" fontId="3" fillId="8" borderId="6" xfId="0" applyFont="1" applyFill="1" applyBorder="1"/>
    <xf numFmtId="164" fontId="2" fillId="8" borderId="17" xfId="0" applyNumberFormat="1" applyFont="1" applyFill="1" applyBorder="1"/>
    <xf numFmtId="0" fontId="3" fillId="0" borderId="7" xfId="0" applyFont="1" applyBorder="1"/>
    <xf numFmtId="0" fontId="3" fillId="0" borderId="6" xfId="0" applyFont="1" applyBorder="1" applyAlignment="1">
      <alignment horizontal="left" vertical="top"/>
    </xf>
    <xf numFmtId="0" fontId="6" fillId="0" borderId="6" xfId="0" applyFont="1" applyBorder="1" applyAlignment="1">
      <alignment horizontal="left" vertical="top" wrapText="1"/>
    </xf>
    <xf numFmtId="164" fontId="3" fillId="0" borderId="22" xfId="1" applyNumberFormat="1" applyFont="1" applyFill="1" applyBorder="1" applyAlignment="1">
      <alignment vertical="center" wrapText="1"/>
    </xf>
    <xf numFmtId="0" fontId="18" fillId="0" borderId="6" xfId="0" applyFont="1" applyBorder="1" applyAlignment="1">
      <alignment horizontal="center" vertical="center" wrapText="1"/>
    </xf>
    <xf numFmtId="0" fontId="3" fillId="0" borderId="6" xfId="0" applyFont="1" applyBorder="1" applyAlignment="1">
      <alignment horizontal="left" vertical="top" wrapText="1"/>
    </xf>
    <xf numFmtId="0" fontId="18" fillId="0" borderId="6" xfId="0" applyFont="1" applyBorder="1" applyAlignment="1">
      <alignment wrapText="1"/>
    </xf>
    <xf numFmtId="164" fontId="2" fillId="0" borderId="6" xfId="1" applyNumberFormat="1" applyFont="1" applyFill="1" applyBorder="1" applyAlignment="1">
      <alignment vertical="center"/>
    </xf>
    <xf numFmtId="0" fontId="18" fillId="0" borderId="6" xfId="0" applyFont="1" applyBorder="1" applyAlignment="1">
      <alignment horizontal="left" vertical="top" wrapText="1"/>
    </xf>
    <xf numFmtId="0" fontId="2" fillId="0" borderId="6" xfId="0" applyFont="1" applyBorder="1" applyAlignment="1">
      <alignment horizontal="left" vertical="top" wrapText="1"/>
    </xf>
    <xf numFmtId="164" fontId="3" fillId="0" borderId="6" xfId="0" applyNumberFormat="1" applyFont="1" applyBorder="1" applyAlignment="1">
      <alignment vertical="center"/>
    </xf>
    <xf numFmtId="0" fontId="2" fillId="0" borderId="6" xfId="0" applyFont="1" applyBorder="1" applyAlignment="1">
      <alignment horizontal="left" vertical="top"/>
    </xf>
    <xf numFmtId="0" fontId="3" fillId="0" borderId="6" xfId="0" applyFont="1" applyBorder="1" applyAlignment="1">
      <alignment horizontal="right" vertical="center"/>
    </xf>
    <xf numFmtId="0" fontId="3" fillId="0" borderId="6" xfId="0" applyFont="1" applyBorder="1" applyAlignment="1">
      <alignment horizontal="center" vertical="center"/>
    </xf>
    <xf numFmtId="0" fontId="7" fillId="0" borderId="8" xfId="0" applyFont="1" applyBorder="1" applyAlignment="1" applyProtection="1">
      <alignment vertical="distributed" wrapText="1"/>
      <protection locked="0"/>
    </xf>
    <xf numFmtId="0" fontId="18" fillId="0" borderId="0" xfId="0" applyFont="1"/>
    <xf numFmtId="0" fontId="3" fillId="0" borderId="0" xfId="0" applyFont="1" applyAlignment="1">
      <alignment horizontal="left" vertical="top"/>
    </xf>
    <xf numFmtId="0" fontId="3" fillId="0" borderId="31" xfId="0" applyFont="1" applyBorder="1"/>
    <xf numFmtId="0" fontId="3" fillId="0" borderId="22" xfId="0" applyFont="1" applyBorder="1" applyAlignment="1">
      <alignment vertical="center"/>
    </xf>
    <xf numFmtId="0" fontId="3" fillId="0" borderId="18" xfId="0" applyFont="1" applyBorder="1"/>
    <xf numFmtId="0" fontId="2" fillId="7" borderId="0" xfId="0" applyFont="1" applyFill="1" applyAlignment="1">
      <alignment horizontal="center"/>
    </xf>
    <xf numFmtId="0" fontId="4" fillId="12" borderId="0" xfId="0" applyFont="1" applyFill="1" applyAlignment="1" applyProtection="1">
      <alignment horizontal="center" vertical="top"/>
      <protection locked="0"/>
    </xf>
    <xf numFmtId="0" fontId="3" fillId="2" borderId="0" xfId="0" applyFont="1" applyFill="1" applyAlignment="1" applyProtection="1">
      <alignment horizontal="center" vertical="top"/>
      <protection locked="0"/>
    </xf>
    <xf numFmtId="0" fontId="7" fillId="0" borderId="0" xfId="0" applyFont="1" applyAlignment="1" applyProtection="1">
      <alignment horizontal="center" vertical="distributed" wrapText="1"/>
      <protection locked="0"/>
    </xf>
    <xf numFmtId="0" fontId="3" fillId="0" borderId="0" xfId="0" applyFont="1" applyAlignment="1" applyProtection="1">
      <alignment horizontal="center" vertical="top"/>
      <protection locked="0"/>
    </xf>
    <xf numFmtId="164" fontId="3" fillId="0" borderId="0" xfId="1" applyNumberFormat="1" applyFont="1" applyAlignment="1">
      <alignment horizontal="center"/>
    </xf>
    <xf numFmtId="164" fontId="3" fillId="0" borderId="22" xfId="1" applyNumberFormat="1" applyFont="1" applyBorder="1" applyAlignment="1">
      <alignment horizontal="center"/>
    </xf>
    <xf numFmtId="0" fontId="3" fillId="0" borderId="22" xfId="0" applyFont="1" applyBorder="1" applyAlignment="1">
      <alignment horizontal="center"/>
    </xf>
    <xf numFmtId="0" fontId="19" fillId="0" borderId="8" xfId="0" applyFont="1" applyBorder="1" applyAlignment="1">
      <alignment vertical="center"/>
    </xf>
    <xf numFmtId="0" fontId="6" fillId="0" borderId="6" xfId="0" applyFont="1" applyBorder="1" applyAlignment="1">
      <alignment horizontal="right" vertical="top" wrapText="1"/>
    </xf>
    <xf numFmtId="164" fontId="3" fillId="0" borderId="18" xfId="1" applyNumberFormat="1" applyFont="1" applyFill="1" applyBorder="1" applyAlignment="1">
      <alignment wrapText="1"/>
    </xf>
    <xf numFmtId="164" fontId="3" fillId="0" borderId="22" xfId="1" applyNumberFormat="1" applyFont="1" applyFill="1" applyBorder="1" applyAlignment="1">
      <alignment horizontal="center" vertical="center" wrapText="1"/>
    </xf>
    <xf numFmtId="164" fontId="3" fillId="0" borderId="6" xfId="1" applyNumberFormat="1" applyFont="1" applyBorder="1" applyAlignment="1">
      <alignment horizontal="center" vertical="center"/>
    </xf>
    <xf numFmtId="164" fontId="3" fillId="0" borderId="16" xfId="1" applyNumberFormat="1" applyFont="1" applyBorder="1" applyAlignment="1">
      <alignment horizontal="center" vertical="center"/>
    </xf>
    <xf numFmtId="164" fontId="3" fillId="0" borderId="6" xfId="1" applyNumberFormat="1" applyFont="1" applyBorder="1" applyAlignment="1">
      <alignment horizontal="center" vertical="center" wrapText="1"/>
    </xf>
    <xf numFmtId="164" fontId="3" fillId="0" borderId="22" xfId="0" applyNumberFormat="1" applyFont="1" applyBorder="1" applyAlignment="1">
      <alignment horizontal="center" vertical="center"/>
    </xf>
    <xf numFmtId="164" fontId="3" fillId="0" borderId="22" xfId="1" applyNumberFormat="1" applyFont="1" applyBorder="1" applyAlignment="1">
      <alignment horizontal="center" vertical="center"/>
    </xf>
    <xf numFmtId="164" fontId="3" fillId="0" borderId="9" xfId="1" applyNumberFormat="1" applyFont="1" applyBorder="1" applyAlignment="1">
      <alignment horizontal="center" vertical="center"/>
    </xf>
    <xf numFmtId="164" fontId="3" fillId="0" borderId="22" xfId="1" applyNumberFormat="1" applyFont="1" applyBorder="1" applyAlignment="1">
      <alignment horizontal="center" vertical="center" wrapText="1"/>
    </xf>
    <xf numFmtId="164" fontId="3" fillId="0" borderId="24" xfId="1" applyNumberFormat="1" applyFont="1" applyBorder="1" applyAlignment="1">
      <alignment horizontal="center" vertical="center" wrapText="1"/>
    </xf>
    <xf numFmtId="164" fontId="3" fillId="0" borderId="22" xfId="1" applyNumberFormat="1" applyFont="1" applyBorder="1" applyAlignment="1">
      <alignment vertical="center"/>
    </xf>
    <xf numFmtId="164" fontId="3" fillId="0" borderId="24" xfId="1" applyNumberFormat="1" applyFont="1" applyFill="1" applyBorder="1" applyAlignment="1">
      <alignment horizontal="center" vertical="center" wrapText="1"/>
    </xf>
    <xf numFmtId="0" fontId="7" fillId="0" borderId="0" xfId="0" applyFont="1" applyAlignment="1" applyProtection="1">
      <alignment horizontal="center" vertical="center" wrapText="1"/>
      <protection locked="0"/>
    </xf>
    <xf numFmtId="0" fontId="4" fillId="19" borderId="0" xfId="0" applyFont="1" applyFill="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20" borderId="0" xfId="0" applyFont="1" applyFill="1" applyAlignment="1" applyProtection="1">
      <alignment horizontal="center" vertical="center"/>
      <protection locked="0"/>
    </xf>
    <xf numFmtId="164" fontId="15" fillId="7" borderId="22" xfId="1" applyNumberFormat="1" applyFont="1" applyFill="1" applyBorder="1" applyAlignment="1">
      <alignment horizontal="center" vertical="center"/>
    </xf>
    <xf numFmtId="164" fontId="3" fillId="0" borderId="0" xfId="1" applyNumberFormat="1" applyFont="1" applyAlignment="1">
      <alignment horizontal="center" vertical="center"/>
    </xf>
    <xf numFmtId="164" fontId="3" fillId="0" borderId="22" xfId="1" applyNumberFormat="1" applyFont="1" applyFill="1" applyBorder="1" applyAlignment="1">
      <alignment horizontal="center" vertical="center"/>
    </xf>
    <xf numFmtId="166" fontId="7" fillId="0" borderId="8" xfId="0" applyNumberFormat="1" applyFont="1" applyBorder="1" applyAlignment="1">
      <alignment horizontal="right" vertical="center" wrapText="1"/>
    </xf>
    <xf numFmtId="166" fontId="3" fillId="9" borderId="6" xfId="0" applyNumberFormat="1" applyFont="1" applyFill="1" applyBorder="1" applyAlignment="1">
      <alignment horizontal="center" vertical="center" wrapText="1"/>
    </xf>
    <xf numFmtId="166" fontId="3" fillId="0" borderId="6" xfId="0" applyNumberFormat="1" applyFont="1" applyBorder="1" applyAlignment="1">
      <alignment horizontal="center" vertical="center" wrapText="1"/>
    </xf>
    <xf numFmtId="164" fontId="3" fillId="0" borderId="24" xfId="1" applyNumberFormat="1" applyFont="1" applyBorder="1" applyAlignment="1">
      <alignment horizontal="center" vertical="center"/>
    </xf>
    <xf numFmtId="164" fontId="3" fillId="0" borderId="0" xfId="1" applyNumberFormat="1" applyFont="1" applyBorder="1" applyAlignment="1">
      <alignment horizontal="center" vertical="center"/>
    </xf>
    <xf numFmtId="164" fontId="3" fillId="0" borderId="18" xfId="1" applyNumberFormat="1" applyFont="1" applyBorder="1" applyAlignment="1">
      <alignment horizontal="center" vertical="center"/>
    </xf>
    <xf numFmtId="0" fontId="7" fillId="0" borderId="28" xfId="0" applyFont="1" applyBorder="1" applyAlignment="1">
      <alignment vertical="center" wrapText="1"/>
    </xf>
    <xf numFmtId="164" fontId="6" fillId="0" borderId="22" xfId="1" applyNumberFormat="1" applyFont="1" applyBorder="1" applyAlignment="1">
      <alignment horizontal="center" vertical="center"/>
    </xf>
    <xf numFmtId="164" fontId="5" fillId="0" borderId="22" xfId="1" applyNumberFormat="1" applyFont="1" applyBorder="1" applyAlignment="1">
      <alignment horizontal="center" vertical="center"/>
    </xf>
    <xf numFmtId="164" fontId="5" fillId="0" borderId="22" xfId="1" applyNumberFormat="1" applyFont="1" applyFill="1" applyBorder="1" applyAlignment="1">
      <alignment horizontal="center" vertical="center"/>
    </xf>
    <xf numFmtId="164" fontId="14" fillId="18" borderId="17" xfId="1" applyNumberFormat="1" applyFont="1" applyFill="1" applyBorder="1" applyAlignment="1">
      <alignment horizontal="center" vertical="center"/>
    </xf>
    <xf numFmtId="164" fontId="16" fillId="0" borderId="0" xfId="1" applyNumberFormat="1" applyFont="1" applyFill="1" applyBorder="1" applyAlignment="1">
      <alignment horizontal="center" vertical="center"/>
    </xf>
    <xf numFmtId="164" fontId="2" fillId="0" borderId="22" xfId="1" applyNumberFormat="1" applyFont="1" applyBorder="1" applyAlignment="1">
      <alignment vertical="center"/>
    </xf>
    <xf numFmtId="164" fontId="6" fillId="0" borderId="22" xfId="1" applyNumberFormat="1" applyFont="1" applyBorder="1" applyAlignment="1">
      <alignment vertical="center"/>
    </xf>
    <xf numFmtId="164" fontId="3" fillId="0" borderId="0" xfId="1" applyNumberFormat="1" applyFont="1" applyBorder="1" applyAlignment="1">
      <alignment vertical="center"/>
    </xf>
    <xf numFmtId="164" fontId="3" fillId="0" borderId="24" xfId="1" applyNumberFormat="1" applyFont="1" applyBorder="1" applyAlignment="1">
      <alignment vertical="center"/>
    </xf>
    <xf numFmtId="164" fontId="6" fillId="0" borderId="22" xfId="1" applyNumberFormat="1" applyFont="1" applyFill="1" applyBorder="1" applyAlignment="1">
      <alignment vertical="center"/>
    </xf>
    <xf numFmtId="164" fontId="3" fillId="0" borderId="0" xfId="1" applyNumberFormat="1" applyFont="1" applyFill="1" applyBorder="1" applyAlignment="1">
      <alignment vertical="center"/>
    </xf>
    <xf numFmtId="164" fontId="6" fillId="18" borderId="17" xfId="1" applyNumberFormat="1" applyFont="1" applyFill="1" applyBorder="1" applyAlignment="1">
      <alignment vertical="center"/>
    </xf>
    <xf numFmtId="164" fontId="3" fillId="0" borderId="0" xfId="1" applyNumberFormat="1" applyFont="1" applyAlignment="1">
      <alignment vertical="center"/>
    </xf>
    <xf numFmtId="164" fontId="3" fillId="0" borderId="22" xfId="0" applyNumberFormat="1" applyFont="1" applyBorder="1" applyAlignment="1">
      <alignment vertical="center"/>
    </xf>
    <xf numFmtId="166" fontId="7" fillId="0" borderId="25" xfId="0" applyNumberFormat="1" applyFont="1" applyBorder="1" applyAlignment="1">
      <alignment horizontal="right" vertical="center" wrapText="1"/>
    </xf>
    <xf numFmtId="0" fontId="20" fillId="0" borderId="0" xfId="0" applyFont="1" applyAlignment="1">
      <alignment horizontal="right"/>
    </xf>
    <xf numFmtId="164" fontId="20" fillId="0" borderId="0" xfId="1" applyNumberFormat="1" applyFont="1" applyAlignment="1">
      <alignment horizontal="center"/>
    </xf>
    <xf numFmtId="164" fontId="6" fillId="7" borderId="22" xfId="1" applyNumberFormat="1" applyFont="1" applyFill="1" applyBorder="1" applyAlignment="1">
      <alignment vertical="center"/>
    </xf>
    <xf numFmtId="164" fontId="2" fillId="7" borderId="22" xfId="1" applyNumberFormat="1" applyFont="1" applyFill="1" applyBorder="1" applyAlignment="1">
      <alignment horizontal="center" vertical="center"/>
    </xf>
    <xf numFmtId="164" fontId="3" fillId="7" borderId="22" xfId="1" applyNumberFormat="1" applyFont="1" applyFill="1" applyBorder="1" applyAlignment="1">
      <alignment vertical="center"/>
    </xf>
    <xf numFmtId="164" fontId="3" fillId="9" borderId="24" xfId="1" applyNumberFormat="1" applyFont="1" applyFill="1" applyBorder="1" applyAlignment="1">
      <alignment horizontal="center" vertical="center"/>
    </xf>
    <xf numFmtId="164" fontId="3" fillId="9" borderId="24" xfId="1" applyNumberFormat="1" applyFont="1" applyFill="1" applyBorder="1" applyAlignment="1">
      <alignment vertical="center"/>
    </xf>
    <xf numFmtId="166" fontId="4" fillId="9" borderId="37" xfId="0" applyNumberFormat="1" applyFont="1" applyFill="1" applyBorder="1" applyAlignment="1">
      <alignment horizontal="right" vertical="center" wrapText="1"/>
    </xf>
    <xf numFmtId="164" fontId="15" fillId="9" borderId="22" xfId="1" applyNumberFormat="1" applyFont="1" applyFill="1" applyBorder="1" applyAlignment="1">
      <alignment horizontal="center" vertical="center"/>
    </xf>
    <xf numFmtId="164" fontId="3" fillId="11" borderId="22" xfId="1" applyNumberFormat="1" applyFont="1" applyFill="1" applyBorder="1" applyAlignment="1">
      <alignment horizontal="center" vertical="center"/>
    </xf>
    <xf numFmtId="164" fontId="3" fillId="11" borderId="22" xfId="1" applyNumberFormat="1" applyFont="1" applyFill="1" applyBorder="1" applyAlignment="1">
      <alignment vertical="center"/>
    </xf>
    <xf numFmtId="164" fontId="6" fillId="11" borderId="22" xfId="1" applyNumberFormat="1" applyFont="1" applyFill="1" applyBorder="1" applyAlignment="1">
      <alignment vertical="center"/>
    </xf>
    <xf numFmtId="164" fontId="3" fillId="23" borderId="22" xfId="1" applyNumberFormat="1" applyFont="1" applyFill="1" applyBorder="1" applyAlignment="1">
      <alignment horizontal="center" vertical="center"/>
    </xf>
    <xf numFmtId="164" fontId="6" fillId="23" borderId="22" xfId="1" applyNumberFormat="1" applyFont="1" applyFill="1" applyBorder="1" applyAlignment="1">
      <alignment vertical="center"/>
    </xf>
    <xf numFmtId="164" fontId="3" fillId="23" borderId="22" xfId="1" applyNumberFormat="1" applyFont="1" applyFill="1" applyBorder="1" applyAlignment="1">
      <alignment vertical="center"/>
    </xf>
    <xf numFmtId="164" fontId="3" fillId="2" borderId="22" xfId="1" applyNumberFormat="1" applyFont="1" applyFill="1" applyBorder="1" applyAlignment="1">
      <alignment horizontal="center" vertical="center"/>
    </xf>
    <xf numFmtId="164" fontId="6" fillId="2" borderId="22" xfId="1" applyNumberFormat="1" applyFont="1" applyFill="1" applyBorder="1" applyAlignment="1">
      <alignment vertical="center"/>
    </xf>
    <xf numFmtId="164" fontId="3" fillId="2" borderId="22" xfId="1" applyNumberFormat="1" applyFont="1" applyFill="1" applyBorder="1" applyAlignment="1">
      <alignment vertical="center"/>
    </xf>
    <xf numFmtId="164" fontId="2" fillId="5" borderId="22" xfId="1" applyNumberFormat="1" applyFont="1" applyFill="1" applyBorder="1" applyAlignment="1">
      <alignment horizontal="center" vertical="center"/>
    </xf>
    <xf numFmtId="164" fontId="6" fillId="5" borderId="22" xfId="1" applyNumberFormat="1" applyFont="1" applyFill="1" applyBorder="1" applyAlignment="1">
      <alignment vertical="center"/>
    </xf>
    <xf numFmtId="165" fontId="8" fillId="4" borderId="32" xfId="0" applyNumberFormat="1" applyFont="1" applyFill="1" applyBorder="1" applyAlignment="1">
      <alignment horizontal="right" vertical="center" wrapText="1"/>
    </xf>
    <xf numFmtId="164" fontId="3" fillId="4" borderId="22" xfId="1" applyNumberFormat="1" applyFont="1" applyFill="1" applyBorder="1" applyAlignment="1">
      <alignment horizontal="center"/>
    </xf>
    <xf numFmtId="0" fontId="3" fillId="4" borderId="22" xfId="0" applyFont="1" applyFill="1" applyBorder="1"/>
    <xf numFmtId="0" fontId="7" fillId="0" borderId="2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0" xfId="0" applyFont="1" applyBorder="1" applyAlignment="1">
      <alignment vertical="center" wrapText="1"/>
    </xf>
    <xf numFmtId="0" fontId="7" fillId="0" borderId="41" xfId="0" applyFont="1" applyBorder="1" applyAlignment="1">
      <alignment horizontal="center" vertical="center" wrapText="1"/>
    </xf>
    <xf numFmtId="0" fontId="7" fillId="0" borderId="41" xfId="0" applyFont="1" applyBorder="1" applyAlignment="1">
      <alignment vertical="center" wrapText="1"/>
    </xf>
    <xf numFmtId="0" fontId="7" fillId="0" borderId="42" xfId="0" applyFont="1" applyBorder="1" applyAlignment="1">
      <alignment horizontal="center" vertical="center" wrapText="1"/>
    </xf>
    <xf numFmtId="0" fontId="7" fillId="0" borderId="42" xfId="0" applyFont="1" applyBorder="1" applyAlignment="1">
      <alignmen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8" fillId="0" borderId="45" xfId="0" applyFont="1" applyBorder="1" applyAlignment="1">
      <alignment horizontal="right" vertical="center" wrapText="1"/>
    </xf>
    <xf numFmtId="0" fontId="7" fillId="0" borderId="45" xfId="0" applyFont="1" applyBorder="1" applyAlignment="1">
      <alignment horizontal="left" vertical="center" wrapText="1"/>
    </xf>
    <xf numFmtId="0" fontId="9" fillId="0" borderId="26" xfId="0" applyFont="1" applyBorder="1" applyAlignment="1">
      <alignment vertical="top" wrapText="1"/>
    </xf>
    <xf numFmtId="0" fontId="4" fillId="0" borderId="28" xfId="0" applyFont="1" applyBorder="1" applyAlignment="1">
      <alignment horizontal="right" vertical="center" wrapText="1"/>
    </xf>
    <xf numFmtId="0" fontId="7" fillId="0" borderId="28" xfId="0" applyFont="1" applyBorder="1" applyAlignment="1">
      <alignment vertical="top" wrapText="1"/>
    </xf>
    <xf numFmtId="0" fontId="12" fillId="0" borderId="28" xfId="0" applyFont="1" applyBorder="1" applyAlignment="1">
      <alignment horizontal="right" vertical="center" wrapText="1"/>
    </xf>
    <xf numFmtId="0" fontId="11" fillId="16" borderId="28" xfId="0" applyFont="1" applyFill="1" applyBorder="1" applyAlignment="1">
      <alignment horizontal="right" vertical="center" wrapText="1"/>
    </xf>
    <xf numFmtId="0" fontId="7" fillId="8" borderId="28" xfId="0" applyFont="1" applyFill="1" applyBorder="1" applyAlignment="1">
      <alignment vertical="center" wrapText="1"/>
    </xf>
    <xf numFmtId="0" fontId="4" fillId="21" borderId="28" xfId="0" applyFont="1" applyFill="1" applyBorder="1" applyAlignment="1">
      <alignment horizontal="right" vertical="center" wrapText="1"/>
    </xf>
    <xf numFmtId="166" fontId="7" fillId="0" borderId="24" xfId="0" applyNumberFormat="1" applyFont="1" applyBorder="1" applyAlignment="1">
      <alignment horizontal="right" vertical="center" wrapText="1"/>
    </xf>
    <xf numFmtId="166" fontId="7" fillId="0" borderId="22" xfId="0" applyNumberFormat="1" applyFont="1" applyBorder="1" applyAlignment="1">
      <alignment horizontal="right" vertical="center" wrapText="1"/>
    </xf>
    <xf numFmtId="166" fontId="8" fillId="0" borderId="24" xfId="0" applyNumberFormat="1" applyFont="1" applyBorder="1" applyAlignment="1">
      <alignment horizontal="right" vertical="center" wrapText="1"/>
    </xf>
    <xf numFmtId="166" fontId="8" fillId="0" borderId="22" xfId="0" applyNumberFormat="1" applyFont="1" applyBorder="1" applyAlignment="1">
      <alignment horizontal="right" vertical="center" wrapText="1"/>
    </xf>
    <xf numFmtId="166" fontId="7" fillId="0" borderId="46" xfId="0" applyNumberFormat="1" applyFont="1" applyBorder="1" applyAlignment="1">
      <alignment horizontal="right" vertical="center" wrapText="1"/>
    </xf>
    <xf numFmtId="166" fontId="8" fillId="0" borderId="47" xfId="0" applyNumberFormat="1" applyFont="1" applyBorder="1" applyAlignment="1">
      <alignment horizontal="right" vertical="center" wrapText="1"/>
    </xf>
    <xf numFmtId="166" fontId="7" fillId="0" borderId="48" xfId="0" applyNumberFormat="1" applyFont="1" applyBorder="1" applyAlignment="1">
      <alignment horizontal="right" vertical="center" wrapText="1"/>
    </xf>
    <xf numFmtId="166" fontId="7" fillId="5" borderId="48" xfId="0" applyNumberFormat="1" applyFont="1" applyFill="1" applyBorder="1" applyAlignment="1">
      <alignment horizontal="right" vertical="center" wrapText="1"/>
    </xf>
    <xf numFmtId="166" fontId="7" fillId="0" borderId="47" xfId="0" applyNumberFormat="1" applyFont="1" applyBorder="1" applyAlignment="1">
      <alignment horizontal="right" vertical="center" wrapText="1"/>
    </xf>
    <xf numFmtId="166" fontId="8" fillId="0" borderId="49" xfId="0" applyNumberFormat="1" applyFont="1" applyBorder="1" applyAlignment="1">
      <alignment horizontal="right" vertical="center" wrapText="1"/>
    </xf>
    <xf numFmtId="166" fontId="11" fillId="5" borderId="22" xfId="0" applyNumberFormat="1" applyFont="1" applyFill="1" applyBorder="1" applyAlignment="1">
      <alignment horizontal="right" vertical="center" wrapText="1"/>
    </xf>
    <xf numFmtId="166" fontId="7" fillId="2" borderId="22" xfId="0" applyNumberFormat="1" applyFont="1" applyFill="1" applyBorder="1" applyAlignment="1">
      <alignment horizontal="right" vertical="center" wrapText="1"/>
    </xf>
    <xf numFmtId="166" fontId="4" fillId="0" borderId="49" xfId="0" applyNumberFormat="1" applyFont="1" applyBorder="1" applyAlignment="1">
      <alignment horizontal="right" vertical="center" wrapText="1"/>
    </xf>
    <xf numFmtId="166" fontId="7" fillId="0" borderId="50" xfId="0" applyNumberFormat="1" applyFont="1" applyBorder="1" applyAlignment="1">
      <alignment horizontal="right" vertical="center" wrapText="1"/>
    </xf>
    <xf numFmtId="166" fontId="11" fillId="2" borderId="22" xfId="0" applyNumberFormat="1" applyFont="1" applyFill="1" applyBorder="1" applyAlignment="1">
      <alignment horizontal="right" vertical="center" wrapText="1"/>
    </xf>
    <xf numFmtId="166" fontId="7" fillId="23" borderId="22" xfId="0" applyNumberFormat="1" applyFont="1" applyFill="1" applyBorder="1" applyAlignment="1">
      <alignment horizontal="right" vertical="center" wrapText="1"/>
    </xf>
    <xf numFmtId="166" fontId="4" fillId="0" borderId="22" xfId="0" applyNumberFormat="1" applyFont="1" applyBorder="1" applyAlignment="1">
      <alignment horizontal="right" vertical="center" wrapText="1"/>
    </xf>
    <xf numFmtId="166" fontId="7" fillId="0" borderId="51" xfId="0" applyNumberFormat="1" applyFont="1" applyBorder="1" applyAlignment="1">
      <alignment horizontal="right" vertical="center" wrapText="1"/>
    </xf>
    <xf numFmtId="166" fontId="11" fillId="23" borderId="22" xfId="0" applyNumberFormat="1" applyFont="1" applyFill="1" applyBorder="1" applyAlignment="1">
      <alignment horizontal="right" vertical="center" wrapText="1"/>
    </xf>
    <xf numFmtId="166" fontId="7" fillId="11" borderId="22" xfId="0" applyNumberFormat="1" applyFont="1" applyFill="1" applyBorder="1" applyAlignment="1">
      <alignment horizontal="right" vertical="center" wrapText="1"/>
    </xf>
    <xf numFmtId="166" fontId="12" fillId="0" borderId="22" xfId="0" applyNumberFormat="1" applyFont="1" applyBorder="1" applyAlignment="1">
      <alignment horizontal="right" vertical="center" wrapText="1"/>
    </xf>
    <xf numFmtId="166" fontId="8" fillId="0" borderId="51" xfId="0" applyNumberFormat="1" applyFont="1" applyBorder="1" applyAlignment="1">
      <alignment horizontal="right" vertical="center" wrapText="1"/>
    </xf>
    <xf numFmtId="166" fontId="4" fillId="0" borderId="51" xfId="0" applyNumberFormat="1" applyFont="1" applyBorder="1" applyAlignment="1">
      <alignment horizontal="right" vertical="center" wrapText="1"/>
    </xf>
    <xf numFmtId="166" fontId="4" fillId="18" borderId="52" xfId="0" applyNumberFormat="1" applyFont="1" applyFill="1" applyBorder="1" applyAlignment="1">
      <alignment horizontal="right" vertical="center" wrapText="1"/>
    </xf>
    <xf numFmtId="166" fontId="7" fillId="9" borderId="53" xfId="0" applyNumberFormat="1" applyFont="1" applyFill="1" applyBorder="1" applyAlignment="1">
      <alignment horizontal="right" vertical="center" wrapText="1"/>
    </xf>
    <xf numFmtId="166" fontId="8" fillId="0" borderId="48" xfId="0" applyNumberFormat="1" applyFont="1" applyBorder="1" applyAlignment="1">
      <alignment horizontal="right" vertical="center" wrapText="1"/>
    </xf>
    <xf numFmtId="166" fontId="4" fillId="9" borderId="22" xfId="0" applyNumberFormat="1" applyFont="1" applyFill="1" applyBorder="1" applyAlignment="1">
      <alignment horizontal="right" vertical="center" wrapText="1"/>
    </xf>
    <xf numFmtId="166" fontId="7" fillId="7" borderId="47" xfId="0" applyNumberFormat="1" applyFont="1" applyFill="1" applyBorder="1" applyAlignment="1">
      <alignment horizontal="right" vertical="center" wrapText="1"/>
    </xf>
    <xf numFmtId="166" fontId="7" fillId="0" borderId="54" xfId="0" applyNumberFormat="1" applyFont="1" applyBorder="1" applyAlignment="1">
      <alignment horizontal="right" vertical="center" wrapText="1"/>
    </xf>
    <xf numFmtId="166" fontId="4" fillId="7" borderId="22" xfId="0" applyNumberFormat="1" applyFont="1" applyFill="1" applyBorder="1" applyAlignment="1">
      <alignment horizontal="right" vertical="center" wrapText="1"/>
    </xf>
    <xf numFmtId="0" fontId="9" fillId="0" borderId="55" xfId="0" applyFont="1" applyBorder="1" applyAlignment="1">
      <alignment vertical="center" wrapText="1"/>
    </xf>
    <xf numFmtId="0" fontId="10" fillId="0" borderId="23" xfId="0" applyFont="1" applyBorder="1" applyAlignment="1">
      <alignment horizontal="right" vertical="center" wrapText="1"/>
    </xf>
    <xf numFmtId="0" fontId="9" fillId="0" borderId="23" xfId="0" applyFont="1" applyBorder="1" applyAlignment="1">
      <alignment vertical="center" wrapText="1"/>
    </xf>
    <xf numFmtId="0" fontId="3" fillId="0" borderId="26" xfId="0" applyFont="1" applyBorder="1" applyAlignment="1">
      <alignment vertical="center"/>
    </xf>
    <xf numFmtId="0" fontId="7" fillId="0" borderId="33" xfId="0" applyFont="1" applyBorder="1" applyAlignment="1">
      <alignment horizontal="center" vertical="center" wrapText="1"/>
    </xf>
    <xf numFmtId="0" fontId="7" fillId="0" borderId="56" xfId="0" applyFont="1" applyBorder="1" applyAlignment="1">
      <alignment vertical="center" wrapText="1"/>
    </xf>
    <xf numFmtId="0" fontId="9" fillId="0" borderId="23" xfId="0" applyFont="1" applyBorder="1" applyAlignment="1">
      <alignment horizontal="left" vertical="center" wrapText="1"/>
    </xf>
    <xf numFmtId="0" fontId="9" fillId="5" borderId="26" xfId="0" applyFont="1" applyFill="1" applyBorder="1" applyAlignment="1">
      <alignment vertical="center"/>
    </xf>
    <xf numFmtId="164" fontId="3" fillId="5" borderId="24" xfId="1" applyNumberFormat="1" applyFont="1" applyFill="1" applyBorder="1" applyAlignment="1">
      <alignment horizontal="center" vertical="center"/>
    </xf>
    <xf numFmtId="164" fontId="3" fillId="5" borderId="24" xfId="1" applyNumberFormat="1" applyFont="1" applyFill="1" applyBorder="1" applyAlignment="1">
      <alignment vertical="center"/>
    </xf>
    <xf numFmtId="0" fontId="7" fillId="0" borderId="35" xfId="0" applyFont="1" applyBorder="1" applyAlignment="1">
      <alignment horizontal="center" vertical="center" wrapText="1"/>
    </xf>
    <xf numFmtId="0" fontId="7" fillId="0" borderId="44" xfId="0" applyFont="1" applyBorder="1" applyAlignment="1">
      <alignment vertical="center" wrapText="1"/>
    </xf>
    <xf numFmtId="0" fontId="6" fillId="0" borderId="23" xfId="0" applyFont="1" applyBorder="1" applyAlignment="1">
      <alignment horizontal="right" vertical="center"/>
    </xf>
    <xf numFmtId="0" fontId="7" fillId="5" borderId="40" xfId="0" applyFont="1" applyFill="1" applyBorder="1" applyAlignment="1">
      <alignment horizontal="center" vertical="center" wrapText="1"/>
    </xf>
    <xf numFmtId="0" fontId="7" fillId="5" borderId="40" xfId="0" applyFont="1" applyFill="1" applyBorder="1" applyAlignment="1">
      <alignment vertical="center" wrapText="1"/>
    </xf>
    <xf numFmtId="0" fontId="11" fillId="5" borderId="36" xfId="0" applyFont="1" applyFill="1" applyBorder="1" applyAlignment="1">
      <alignment horizontal="right" vertical="center" wrapText="1"/>
    </xf>
    <xf numFmtId="0" fontId="7" fillId="0" borderId="33" xfId="0" applyFont="1" applyBorder="1" applyAlignment="1">
      <alignment vertical="center" wrapText="1"/>
    </xf>
    <xf numFmtId="0" fontId="7" fillId="2" borderId="37" xfId="0" applyFont="1" applyFill="1" applyBorder="1" applyAlignment="1">
      <alignment vertical="center" wrapText="1"/>
    </xf>
    <xf numFmtId="0" fontId="4" fillId="0" borderId="33" xfId="0" applyFont="1" applyBorder="1" applyAlignment="1">
      <alignment horizontal="right" vertical="center" wrapText="1"/>
    </xf>
    <xf numFmtId="0" fontId="7" fillId="0" borderId="37" xfId="0" applyFont="1" applyBorder="1" applyAlignment="1">
      <alignment vertical="center" wrapText="1"/>
    </xf>
    <xf numFmtId="0" fontId="7" fillId="0" borderId="36" xfId="0" applyFont="1" applyBorder="1" applyAlignment="1">
      <alignment vertical="center" wrapText="1"/>
    </xf>
    <xf numFmtId="0" fontId="4" fillId="0" borderId="37" xfId="0" applyFont="1" applyBorder="1" applyAlignment="1">
      <alignment horizontal="right" vertical="center" wrapText="1"/>
    </xf>
    <xf numFmtId="0" fontId="9" fillId="23" borderId="55" xfId="0" applyFont="1" applyFill="1" applyBorder="1" applyAlignment="1">
      <alignment wrapText="1"/>
    </xf>
    <xf numFmtId="0" fontId="7" fillId="4" borderId="41" xfId="0" applyFont="1" applyFill="1" applyBorder="1" applyAlignment="1">
      <alignment horizontal="center" vertical="center" wrapText="1"/>
    </xf>
    <xf numFmtId="0" fontId="7" fillId="4" borderId="41" xfId="0" applyFont="1" applyFill="1" applyBorder="1" applyAlignment="1">
      <alignment vertical="center" wrapText="1"/>
    </xf>
    <xf numFmtId="0" fontId="11" fillId="4" borderId="37" xfId="0" applyFont="1" applyFill="1" applyBorder="1" applyAlignment="1">
      <alignment horizontal="right" vertical="center" wrapText="1"/>
    </xf>
    <xf numFmtId="0" fontId="12" fillId="0" borderId="33" xfId="0" applyFont="1" applyBorder="1" applyAlignment="1">
      <alignment horizontal="right" vertical="center" wrapText="1"/>
    </xf>
    <xf numFmtId="0" fontId="12" fillId="0" borderId="37" xfId="0" applyFont="1" applyBorder="1" applyAlignment="1">
      <alignment horizontal="right" vertical="center" wrapText="1"/>
    </xf>
    <xf numFmtId="0" fontId="7" fillId="0" borderId="27" xfId="0" applyFont="1" applyBorder="1" applyAlignment="1">
      <alignment vertical="center" wrapText="1"/>
    </xf>
    <xf numFmtId="0" fontId="11" fillId="0" borderId="27" xfId="0" applyFont="1" applyBorder="1" applyAlignment="1">
      <alignment horizontal="right" vertical="center" wrapText="1"/>
    </xf>
    <xf numFmtId="0" fontId="7" fillId="11" borderId="41" xfId="0" applyFont="1" applyFill="1" applyBorder="1" applyAlignment="1">
      <alignment horizontal="center" vertical="center" wrapText="1"/>
    </xf>
    <xf numFmtId="0" fontId="7" fillId="11" borderId="41" xfId="0" applyFont="1" applyFill="1" applyBorder="1" applyAlignment="1">
      <alignment vertical="center" wrapText="1"/>
    </xf>
    <xf numFmtId="0" fontId="11" fillId="11" borderId="37" xfId="0" applyFont="1" applyFill="1" applyBorder="1" applyAlignment="1">
      <alignment horizontal="right" vertical="center" wrapText="1"/>
    </xf>
    <xf numFmtId="164" fontId="6" fillId="4" borderId="60" xfId="1" applyNumberFormat="1" applyFont="1" applyFill="1" applyBorder="1" applyAlignment="1">
      <alignment vertical="center"/>
    </xf>
    <xf numFmtId="0" fontId="5" fillId="4" borderId="61" xfId="0" applyFont="1" applyFill="1" applyBorder="1" applyAlignment="1">
      <alignment vertical="center"/>
    </xf>
    <xf numFmtId="166" fontId="11" fillId="0" borderId="0" xfId="0" applyNumberFormat="1" applyFont="1" applyAlignment="1">
      <alignment horizontal="right" vertical="center" wrapText="1"/>
    </xf>
    <xf numFmtId="166" fontId="11" fillId="11" borderId="49" xfId="0" applyNumberFormat="1" applyFont="1" applyFill="1" applyBorder="1" applyAlignment="1">
      <alignment horizontal="right" vertical="center" wrapText="1"/>
    </xf>
    <xf numFmtId="0" fontId="4" fillId="0" borderId="39" xfId="0" applyFont="1" applyBorder="1" applyAlignment="1">
      <alignment horizontal="right" vertical="center" wrapText="1"/>
    </xf>
    <xf numFmtId="0" fontId="7" fillId="0" borderId="39" xfId="0" applyFont="1" applyBorder="1" applyAlignment="1">
      <alignment vertical="center" wrapText="1"/>
    </xf>
    <xf numFmtId="0" fontId="9" fillId="0" borderId="23" xfId="0" applyFont="1" applyBorder="1" applyAlignment="1">
      <alignment wrapText="1"/>
    </xf>
    <xf numFmtId="0" fontId="7" fillId="0" borderId="23" xfId="0" applyFont="1" applyBorder="1" applyAlignment="1">
      <alignment vertical="center"/>
    </xf>
    <xf numFmtId="0" fontId="7" fillId="9" borderId="41" xfId="0" applyFont="1" applyFill="1" applyBorder="1" applyAlignment="1">
      <alignment horizontal="center" vertical="center" wrapText="1"/>
    </xf>
    <xf numFmtId="0" fontId="7" fillId="9" borderId="41" xfId="0" applyFont="1" applyFill="1" applyBorder="1" applyAlignment="1">
      <alignment vertical="center" wrapText="1"/>
    </xf>
    <xf numFmtId="0" fontId="4" fillId="9" borderId="37" xfId="0" applyFont="1" applyFill="1" applyBorder="1" applyAlignment="1">
      <alignment horizontal="right" vertical="center" wrapText="1"/>
    </xf>
    <xf numFmtId="0" fontId="7" fillId="0" borderId="33" xfId="0" applyFont="1" applyBorder="1" applyAlignment="1">
      <alignment vertical="top" wrapText="1"/>
    </xf>
    <xf numFmtId="164" fontId="3" fillId="0" borderId="18" xfId="1" applyNumberFormat="1" applyFont="1" applyBorder="1" applyAlignment="1">
      <alignment vertical="center"/>
    </xf>
    <xf numFmtId="164" fontId="3" fillId="0" borderId="6" xfId="1" applyNumberFormat="1" applyFont="1" applyFill="1" applyBorder="1" applyAlignment="1">
      <alignment horizontal="center" vertical="center"/>
    </xf>
    <xf numFmtId="164" fontId="3" fillId="10" borderId="22" xfId="1" applyNumberFormat="1" applyFont="1" applyFill="1" applyBorder="1" applyAlignment="1">
      <alignment horizontal="center" vertical="center"/>
    </xf>
    <xf numFmtId="166" fontId="20" fillId="0" borderId="62" xfId="0" applyNumberFormat="1" applyFont="1" applyBorder="1"/>
    <xf numFmtId="164" fontId="20" fillId="0" borderId="62" xfId="0" applyNumberFormat="1" applyFont="1" applyBorder="1"/>
    <xf numFmtId="166" fontId="4" fillId="21" borderId="49" xfId="0" applyNumberFormat="1" applyFont="1" applyFill="1" applyBorder="1" applyAlignment="1">
      <alignment horizontal="right" vertical="center" wrapText="1"/>
    </xf>
    <xf numFmtId="164" fontId="16" fillId="21" borderId="22" xfId="1" applyNumberFormat="1" applyFont="1" applyFill="1" applyBorder="1" applyAlignment="1">
      <alignment horizontal="center" vertical="center"/>
    </xf>
    <xf numFmtId="164" fontId="6" fillId="21" borderId="22" xfId="1" applyNumberFormat="1" applyFont="1" applyFill="1" applyBorder="1" applyAlignment="1">
      <alignment vertical="center"/>
    </xf>
    <xf numFmtId="0" fontId="3" fillId="0" borderId="23" xfId="0" applyFont="1" applyBorder="1"/>
    <xf numFmtId="0" fontId="3" fillId="0" borderId="63" xfId="0" applyFont="1" applyBorder="1" applyAlignment="1">
      <alignment horizontal="center" vertical="center"/>
    </xf>
    <xf numFmtId="0" fontId="17" fillId="4" borderId="24" xfId="0" applyFont="1" applyFill="1" applyBorder="1" applyAlignment="1">
      <alignment horizontal="center"/>
    </xf>
    <xf numFmtId="0" fontId="6" fillId="4" borderId="24" xfId="0" applyFont="1" applyFill="1" applyBorder="1" applyAlignment="1">
      <alignment horizontal="center" vertical="top" wrapText="1"/>
    </xf>
    <xf numFmtId="0" fontId="3" fillId="2" borderId="24" xfId="0" applyFont="1" applyFill="1" applyBorder="1" applyAlignment="1">
      <alignment horizontal="center" vertical="center" wrapText="1"/>
    </xf>
    <xf numFmtId="164" fontId="2" fillId="2" borderId="24" xfId="1" applyNumberFormat="1" applyFont="1" applyFill="1" applyBorder="1" applyAlignment="1">
      <alignment vertical="center"/>
    </xf>
    <xf numFmtId="0" fontId="3" fillId="0" borderId="24" xfId="0" applyFont="1" applyBorder="1" applyAlignment="1">
      <alignment horizontal="center" vertical="center"/>
    </xf>
    <xf numFmtId="0" fontId="2" fillId="0" borderId="5" xfId="0" applyFont="1" applyBorder="1" applyAlignment="1">
      <alignment horizontal="center" vertical="center" wrapText="1"/>
    </xf>
    <xf numFmtId="0" fontId="3" fillId="0" borderId="0" xfId="0" applyFont="1" applyAlignment="1">
      <alignment wrapText="1"/>
    </xf>
    <xf numFmtId="0" fontId="6" fillId="0" borderId="3" xfId="0" applyFont="1" applyBorder="1" applyAlignment="1">
      <alignment vertical="center"/>
    </xf>
    <xf numFmtId="0" fontId="3" fillId="0" borderId="5" xfId="0" applyFont="1" applyBorder="1" applyAlignment="1">
      <alignment horizontal="center" vertical="center"/>
    </xf>
    <xf numFmtId="164" fontId="2" fillId="8" borderId="20" xfId="1" applyNumberFormat="1" applyFont="1" applyFill="1" applyBorder="1" applyAlignment="1"/>
    <xf numFmtId="0" fontId="6" fillId="8" borderId="6" xfId="0" applyFont="1" applyFill="1" applyBorder="1" applyAlignment="1">
      <alignment horizontal="right" vertical="top"/>
    </xf>
    <xf numFmtId="164" fontId="2" fillId="0" borderId="4" xfId="1" applyNumberFormat="1" applyFont="1" applyFill="1" applyBorder="1" applyAlignment="1">
      <alignment wrapText="1"/>
    </xf>
    <xf numFmtId="0" fontId="3" fillId="0" borderId="22" xfId="0" applyFont="1" applyBorder="1" applyAlignment="1">
      <alignment horizontal="left" vertical="top" wrapText="1"/>
    </xf>
    <xf numFmtId="164" fontId="21" fillId="0" borderId="22" xfId="1" applyNumberFormat="1" applyFont="1" applyFill="1" applyBorder="1" applyAlignment="1">
      <alignment horizontal="center" wrapText="1"/>
    </xf>
    <xf numFmtId="164" fontId="3" fillId="11" borderId="24" xfId="1" applyNumberFormat="1" applyFont="1" applyFill="1" applyBorder="1" applyAlignment="1">
      <alignment vertical="center"/>
    </xf>
    <xf numFmtId="0" fontId="17" fillId="24" borderId="22" xfId="0" applyFont="1" applyFill="1" applyBorder="1" applyAlignment="1">
      <alignment horizontal="center"/>
    </xf>
    <xf numFmtId="0" fontId="4" fillId="24" borderId="40" xfId="0" applyFont="1" applyFill="1" applyBorder="1" applyAlignment="1">
      <alignment vertical="center" wrapText="1"/>
    </xf>
    <xf numFmtId="0" fontId="17" fillId="25" borderId="22" xfId="0" applyFont="1" applyFill="1" applyBorder="1" applyAlignment="1">
      <alignment horizontal="center"/>
    </xf>
    <xf numFmtId="0" fontId="4" fillId="25" borderId="40" xfId="0" applyFont="1" applyFill="1" applyBorder="1" applyAlignment="1">
      <alignment vertical="center" wrapText="1"/>
    </xf>
    <xf numFmtId="0" fontId="3" fillId="25" borderId="22" xfId="0" applyFont="1" applyFill="1" applyBorder="1" applyAlignment="1">
      <alignment horizontal="center" vertical="center" wrapText="1"/>
    </xf>
    <xf numFmtId="164" fontId="2" fillId="25" borderId="24" xfId="1" applyNumberFormat="1" applyFont="1" applyFill="1" applyBorder="1" applyAlignment="1">
      <alignment vertical="center"/>
    </xf>
    <xf numFmtId="164" fontId="2" fillId="11" borderId="22" xfId="1" applyNumberFormat="1" applyFont="1" applyFill="1" applyBorder="1" applyAlignment="1">
      <alignment vertical="center"/>
    </xf>
    <xf numFmtId="0" fontId="2" fillId="7" borderId="0" xfId="0" applyFont="1" applyFill="1" applyAlignment="1">
      <alignment horizontal="center"/>
    </xf>
    <xf numFmtId="0" fontId="2" fillId="7" borderId="26" xfId="0" applyFont="1" applyFill="1" applyBorder="1" applyAlignment="1">
      <alignment horizontal="center"/>
    </xf>
    <xf numFmtId="0" fontId="4" fillId="20" borderId="27" xfId="0" applyFont="1" applyFill="1" applyBorder="1" applyAlignment="1">
      <alignment horizontal="left" vertical="center" wrapText="1"/>
    </xf>
    <xf numFmtId="0" fontId="4" fillId="19" borderId="28" xfId="0" applyFont="1" applyFill="1" applyBorder="1" applyAlignment="1">
      <alignment horizontal="left" vertical="center" wrapText="1"/>
    </xf>
    <xf numFmtId="0" fontId="4" fillId="19" borderId="30" xfId="0" applyFont="1" applyFill="1" applyBorder="1" applyAlignment="1">
      <alignment horizontal="left" vertical="center" wrapText="1"/>
    </xf>
    <xf numFmtId="0" fontId="2" fillId="22" borderId="0" xfId="0" applyFont="1" applyFill="1" applyAlignment="1">
      <alignment horizontal="center"/>
    </xf>
    <xf numFmtId="0" fontId="4" fillId="7" borderId="33" xfId="0" applyFont="1" applyFill="1" applyBorder="1" applyAlignment="1">
      <alignment horizontal="left" vertical="center" wrapText="1"/>
    </xf>
    <xf numFmtId="0" fontId="4" fillId="7" borderId="27" xfId="0" applyFont="1" applyFill="1" applyBorder="1" applyAlignment="1">
      <alignment horizontal="left" vertical="center" wrapText="1"/>
    </xf>
    <xf numFmtId="0" fontId="4" fillId="7" borderId="28" xfId="0" applyFont="1" applyFill="1" applyBorder="1" applyAlignment="1">
      <alignment horizontal="right" vertical="center" wrapText="1"/>
    </xf>
    <xf numFmtId="0" fontId="4" fillId="7" borderId="29" xfId="0" applyFont="1" applyFill="1" applyBorder="1" applyAlignment="1">
      <alignment horizontal="right" vertical="center" wrapText="1"/>
    </xf>
    <xf numFmtId="0" fontId="4" fillId="4" borderId="28" xfId="0" applyFont="1" applyFill="1" applyBorder="1" applyAlignment="1">
      <alignment horizontal="left" vertical="center" wrapText="1"/>
    </xf>
    <xf numFmtId="0" fontId="4" fillId="4" borderId="29"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13" fillId="5" borderId="34" xfId="0" applyFont="1" applyFill="1" applyBorder="1" applyAlignment="1">
      <alignment horizontal="left" vertical="center" wrapText="1"/>
    </xf>
    <xf numFmtId="0" fontId="13" fillId="5" borderId="57"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13" fillId="2" borderId="44" xfId="0" applyFont="1" applyFill="1" applyBorder="1" applyAlignment="1">
      <alignment horizontal="left" vertical="center" wrapText="1"/>
    </xf>
    <xf numFmtId="0" fontId="11" fillId="23" borderId="38" xfId="0" applyFont="1" applyFill="1" applyBorder="1" applyAlignment="1">
      <alignment horizontal="left" vertical="center" wrapText="1"/>
    </xf>
    <xf numFmtId="0" fontId="11" fillId="23" borderId="43" xfId="0" applyFont="1" applyFill="1" applyBorder="1" applyAlignment="1">
      <alignment horizontal="left" vertical="center" wrapText="1"/>
    </xf>
    <xf numFmtId="0" fontId="13" fillId="8" borderId="28" xfId="0" applyFont="1" applyFill="1" applyBorder="1" applyAlignment="1">
      <alignment horizontal="left" vertical="center" wrapText="1"/>
    </xf>
    <xf numFmtId="0" fontId="13" fillId="8" borderId="30" xfId="0" applyFont="1" applyFill="1" applyBorder="1" applyAlignment="1">
      <alignment horizontal="left" vertical="center" wrapText="1"/>
    </xf>
    <xf numFmtId="0" fontId="4" fillId="4" borderId="34" xfId="0" applyFont="1" applyFill="1" applyBorder="1" applyAlignment="1">
      <alignment horizontal="right" vertical="center" wrapText="1"/>
    </xf>
    <xf numFmtId="0" fontId="4" fillId="4" borderId="59" xfId="0" applyFont="1" applyFill="1" applyBorder="1" applyAlignment="1">
      <alignment horizontal="right" vertical="center" wrapText="1"/>
    </xf>
    <xf numFmtId="0" fontId="4" fillId="4" borderId="58" xfId="0" applyFont="1" applyFill="1" applyBorder="1" applyAlignment="1">
      <alignment horizontal="right" vertical="center" wrapText="1"/>
    </xf>
    <xf numFmtId="0" fontId="4" fillId="9" borderId="35" xfId="0" applyFont="1" applyFill="1" applyBorder="1" applyAlignment="1">
      <alignment horizontal="left" vertical="center" wrapText="1"/>
    </xf>
    <xf numFmtId="0" fontId="4" fillId="9" borderId="45" xfId="0" applyFont="1" applyFill="1" applyBorder="1" applyAlignment="1">
      <alignment horizontal="left" vertical="center" wrapText="1"/>
    </xf>
    <xf numFmtId="0" fontId="4" fillId="9" borderId="23" xfId="0" applyFont="1" applyFill="1" applyBorder="1" applyAlignment="1">
      <alignment horizontal="left" vertical="center" wrapText="1"/>
    </xf>
    <xf numFmtId="0" fontId="4" fillId="15" borderId="33" xfId="0" applyFont="1" applyFill="1" applyBorder="1" applyAlignment="1">
      <alignment horizontal="left" vertical="center" wrapText="1"/>
    </xf>
    <xf numFmtId="0" fontId="4" fillId="15" borderId="27" xfId="0" applyFont="1" applyFill="1" applyBorder="1" applyAlignment="1">
      <alignment horizontal="left" vertical="center" wrapText="1"/>
    </xf>
    <xf numFmtId="0" fontId="4" fillId="15" borderId="35" xfId="0" applyFont="1" applyFill="1" applyBorder="1" applyAlignment="1">
      <alignment horizontal="right" vertical="center" wrapText="1"/>
    </xf>
    <xf numFmtId="0" fontId="4" fillId="15" borderId="45" xfId="0" applyFont="1" applyFill="1" applyBorder="1" applyAlignment="1">
      <alignment horizontal="right" vertical="center" wrapText="1"/>
    </xf>
    <xf numFmtId="0" fontId="4" fillId="15" borderId="23" xfId="0" applyFont="1" applyFill="1" applyBorder="1" applyAlignment="1">
      <alignment horizontal="righ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164" fontId="3" fillId="0" borderId="18" xfId="1" applyNumberFormat="1" applyFont="1" applyFill="1" applyBorder="1" applyAlignment="1">
      <alignment horizontal="center" vertical="center" wrapText="1"/>
    </xf>
    <xf numFmtId="164" fontId="3" fillId="0" borderId="4" xfId="1"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E8F2E2"/>
      <color rgb="FFDDEBF7"/>
      <color rgb="FFFFFF99"/>
      <color rgb="FFFFCCFF"/>
      <color rgb="FFFFDDFF"/>
      <color rgb="FFD60093"/>
      <color rgb="FFFFEBFF"/>
      <color rgb="FF0033CC"/>
      <color rgb="FFFFBC7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7"/>
  <sheetViews>
    <sheetView tabSelected="1" topLeftCell="C22" zoomScale="70" zoomScaleNormal="70" workbookViewId="0">
      <selection activeCell="E28" sqref="E28"/>
    </sheetView>
  </sheetViews>
  <sheetFormatPr defaultRowHeight="23.4" x14ac:dyDescent="0.45"/>
  <cols>
    <col min="1" max="1" width="15.33203125" style="1" customWidth="1"/>
    <col min="2" max="2" width="28.5546875" style="1" customWidth="1"/>
    <col min="3" max="3" width="34.44140625" style="1" customWidth="1"/>
    <col min="4" max="4" width="6" style="20" customWidth="1"/>
    <col min="5" max="5" width="249.5546875" style="21" customWidth="1"/>
    <col min="6" max="6" width="15.5546875" style="182" customWidth="1"/>
    <col min="7" max="16384" width="8.88671875" style="1"/>
  </cols>
  <sheetData>
    <row r="1" spans="1:6" x14ac:dyDescent="0.45">
      <c r="A1" s="377" t="s">
        <v>101</v>
      </c>
      <c r="B1" s="377"/>
      <c r="C1" s="377"/>
      <c r="D1" s="377"/>
      <c r="E1" s="377"/>
      <c r="F1" s="178"/>
    </row>
    <row r="2" spans="1:6" x14ac:dyDescent="0.45">
      <c r="A2" s="378" t="s">
        <v>102</v>
      </c>
      <c r="B2" s="378"/>
      <c r="C2" s="378"/>
      <c r="D2" s="378"/>
      <c r="E2" s="378"/>
      <c r="F2" s="178"/>
    </row>
    <row r="3" spans="1:6" s="5" customFormat="1" x14ac:dyDescent="0.45">
      <c r="A3" s="2" t="s">
        <v>103</v>
      </c>
      <c r="B3" s="2" t="s">
        <v>256</v>
      </c>
      <c r="C3" s="3" t="s">
        <v>104</v>
      </c>
      <c r="D3" s="3" t="s">
        <v>105</v>
      </c>
      <c r="E3" s="4" t="s">
        <v>0</v>
      </c>
      <c r="F3" s="179" t="s">
        <v>257</v>
      </c>
    </row>
    <row r="4" spans="1:6" x14ac:dyDescent="0.45">
      <c r="A4" s="6" t="s">
        <v>240</v>
      </c>
      <c r="B4" s="7"/>
      <c r="C4" s="7"/>
      <c r="D4" s="8"/>
      <c r="E4" s="9"/>
      <c r="F4" s="180" t="s">
        <v>258</v>
      </c>
    </row>
    <row r="5" spans="1:6" ht="374.4" x14ac:dyDescent="0.45">
      <c r="A5" s="10" t="s">
        <v>115</v>
      </c>
      <c r="B5" s="10" t="s">
        <v>116</v>
      </c>
      <c r="C5" s="10" t="s">
        <v>117</v>
      </c>
      <c r="D5" s="11" t="s">
        <v>109</v>
      </c>
      <c r="E5" s="172" t="s">
        <v>118</v>
      </c>
      <c r="F5" s="181" t="s">
        <v>259</v>
      </c>
    </row>
    <row r="6" spans="1:6" ht="187.2" x14ac:dyDescent="0.45">
      <c r="A6" s="10" t="s">
        <v>119</v>
      </c>
      <c r="B6" s="10" t="s">
        <v>120</v>
      </c>
      <c r="C6" s="10" t="s">
        <v>121</v>
      </c>
      <c r="D6" s="11" t="s">
        <v>109</v>
      </c>
      <c r="E6" s="12" t="s">
        <v>122</v>
      </c>
      <c r="F6" s="200" t="s">
        <v>260</v>
      </c>
    </row>
    <row r="7" spans="1:6" ht="140.4" x14ac:dyDescent="0.45">
      <c r="A7" s="10" t="s">
        <v>119</v>
      </c>
      <c r="B7" s="10" t="s">
        <v>120</v>
      </c>
      <c r="C7" s="10" t="s">
        <v>123</v>
      </c>
      <c r="D7" s="11" t="s">
        <v>109</v>
      </c>
      <c r="E7" s="12" t="s">
        <v>124</v>
      </c>
      <c r="F7" s="200" t="s">
        <v>260</v>
      </c>
    </row>
    <row r="8" spans="1:6" ht="210.6" x14ac:dyDescent="0.45">
      <c r="A8" s="10" t="s">
        <v>119</v>
      </c>
      <c r="B8" s="10" t="s">
        <v>120</v>
      </c>
      <c r="C8" s="10" t="s">
        <v>125</v>
      </c>
      <c r="D8" s="11" t="s">
        <v>109</v>
      </c>
      <c r="E8" s="12" t="s">
        <v>126</v>
      </c>
      <c r="F8" s="200" t="s">
        <v>261</v>
      </c>
    </row>
    <row r="9" spans="1:6" ht="117" x14ac:dyDescent="0.45">
      <c r="A9" s="10" t="s">
        <v>127</v>
      </c>
      <c r="B9" s="10" t="s">
        <v>128</v>
      </c>
      <c r="C9" s="10" t="s">
        <v>129</v>
      </c>
      <c r="D9" s="11" t="s">
        <v>109</v>
      </c>
      <c r="E9" s="12" t="s">
        <v>130</v>
      </c>
      <c r="F9" s="200" t="s">
        <v>260</v>
      </c>
    </row>
    <row r="10" spans="1:6" ht="164.4" customHeight="1" x14ac:dyDescent="0.45">
      <c r="A10" s="13">
        <v>131800</v>
      </c>
      <c r="B10" s="10" t="s">
        <v>128</v>
      </c>
      <c r="C10" s="10" t="s">
        <v>249</v>
      </c>
      <c r="D10" s="11">
        <v>1</v>
      </c>
      <c r="E10" s="12" t="s">
        <v>252</v>
      </c>
      <c r="F10" s="200" t="s">
        <v>260</v>
      </c>
    </row>
    <row r="11" spans="1:6" ht="46.8" x14ac:dyDescent="0.45">
      <c r="A11" s="10" t="s">
        <v>131</v>
      </c>
      <c r="B11" s="10" t="s">
        <v>66</v>
      </c>
      <c r="C11" s="10" t="s">
        <v>132</v>
      </c>
      <c r="D11" s="11" t="s">
        <v>109</v>
      </c>
      <c r="E11" s="12" t="s">
        <v>250</v>
      </c>
      <c r="F11" s="200" t="s">
        <v>261</v>
      </c>
    </row>
    <row r="12" spans="1:6" ht="46.8" x14ac:dyDescent="0.45">
      <c r="A12" s="10" t="s">
        <v>131</v>
      </c>
      <c r="B12" s="10" t="s">
        <v>66</v>
      </c>
      <c r="C12" s="10" t="s">
        <v>133</v>
      </c>
      <c r="D12" s="11" t="s">
        <v>109</v>
      </c>
      <c r="E12" s="12" t="s">
        <v>251</v>
      </c>
      <c r="F12" s="200" t="s">
        <v>261</v>
      </c>
    </row>
    <row r="13" spans="1:6" x14ac:dyDescent="0.45">
      <c r="A13" s="10"/>
      <c r="B13" s="10"/>
      <c r="C13" s="10"/>
      <c r="D13" s="11"/>
      <c r="E13" s="12"/>
      <c r="F13" s="200"/>
    </row>
    <row r="14" spans="1:6" x14ac:dyDescent="0.45">
      <c r="A14" s="10"/>
      <c r="B14" s="10"/>
      <c r="C14" s="10"/>
      <c r="D14" s="11"/>
      <c r="E14" s="12"/>
      <c r="F14" s="200"/>
    </row>
    <row r="15" spans="1:6" x14ac:dyDescent="0.45">
      <c r="A15" s="380" t="s">
        <v>241</v>
      </c>
      <c r="B15" s="381"/>
      <c r="C15" s="14"/>
      <c r="D15" s="15"/>
      <c r="E15" s="16"/>
      <c r="F15" s="201"/>
    </row>
    <row r="16" spans="1:6" ht="409.6" customHeight="1" x14ac:dyDescent="0.45">
      <c r="A16" s="10" t="s">
        <v>106</v>
      </c>
      <c r="B16" s="10" t="s">
        <v>107</v>
      </c>
      <c r="C16" s="10" t="s">
        <v>108</v>
      </c>
      <c r="D16" s="11" t="s">
        <v>109</v>
      </c>
      <c r="E16" s="12" t="s">
        <v>294</v>
      </c>
      <c r="F16" s="200" t="s">
        <v>261</v>
      </c>
    </row>
    <row r="17" spans="1:6" ht="46.8" x14ac:dyDescent="0.45">
      <c r="A17" s="10" t="s">
        <v>111</v>
      </c>
      <c r="B17" s="10" t="s">
        <v>112</v>
      </c>
      <c r="C17" s="10" t="s">
        <v>113</v>
      </c>
      <c r="D17" s="11" t="s">
        <v>109</v>
      </c>
      <c r="E17" s="17" t="s">
        <v>114</v>
      </c>
      <c r="F17" s="200" t="s">
        <v>260</v>
      </c>
    </row>
    <row r="18" spans="1:6" ht="46.8" x14ac:dyDescent="0.45">
      <c r="A18" s="10" t="s">
        <v>111</v>
      </c>
      <c r="B18" s="10" t="s">
        <v>112</v>
      </c>
      <c r="C18" s="10" t="s">
        <v>113</v>
      </c>
      <c r="D18" s="11" t="s">
        <v>109</v>
      </c>
      <c r="E18" s="17" t="s">
        <v>114</v>
      </c>
      <c r="F18" s="200" t="s">
        <v>261</v>
      </c>
    </row>
    <row r="19" spans="1:6" ht="46.8" x14ac:dyDescent="0.45">
      <c r="A19" s="10" t="s">
        <v>134</v>
      </c>
      <c r="B19" s="10" t="s">
        <v>135</v>
      </c>
      <c r="C19" s="10" t="s">
        <v>136</v>
      </c>
      <c r="D19" s="11" t="s">
        <v>109</v>
      </c>
      <c r="E19" s="12" t="s">
        <v>137</v>
      </c>
      <c r="F19" s="200" t="s">
        <v>274</v>
      </c>
    </row>
    <row r="20" spans="1:6" x14ac:dyDescent="0.45">
      <c r="F20" s="202"/>
    </row>
    <row r="21" spans="1:6" x14ac:dyDescent="0.45">
      <c r="A21" s="379" t="s">
        <v>138</v>
      </c>
      <c r="B21" s="379"/>
      <c r="C21" s="379"/>
      <c r="D21" s="18"/>
      <c r="E21" s="19"/>
      <c r="F21" s="203"/>
    </row>
    <row r="22" spans="1:6" ht="46.8" x14ac:dyDescent="0.45">
      <c r="A22" s="10" t="s">
        <v>139</v>
      </c>
      <c r="B22" s="10" t="s">
        <v>68</v>
      </c>
      <c r="C22" s="10" t="s">
        <v>140</v>
      </c>
      <c r="D22" s="11" t="s">
        <v>141</v>
      </c>
      <c r="E22" s="12" t="s">
        <v>142</v>
      </c>
      <c r="F22" s="200" t="s">
        <v>261</v>
      </c>
    </row>
    <row r="23" spans="1:6" ht="70.2" x14ac:dyDescent="0.45">
      <c r="A23" s="10" t="s">
        <v>143</v>
      </c>
      <c r="B23" s="10" t="s">
        <v>144</v>
      </c>
      <c r="C23" s="10" t="s">
        <v>140</v>
      </c>
      <c r="D23" s="11" t="s">
        <v>141</v>
      </c>
      <c r="E23" s="12" t="s">
        <v>145</v>
      </c>
      <c r="F23" s="200" t="s">
        <v>261</v>
      </c>
    </row>
    <row r="24" spans="1:6" x14ac:dyDescent="0.45">
      <c r="A24" s="10" t="s">
        <v>146</v>
      </c>
      <c r="B24" s="10" t="s">
        <v>147</v>
      </c>
      <c r="C24" s="10" t="s">
        <v>140</v>
      </c>
      <c r="D24" s="11" t="s">
        <v>141</v>
      </c>
      <c r="E24" s="12" t="s">
        <v>148</v>
      </c>
      <c r="F24" s="200" t="s">
        <v>261</v>
      </c>
    </row>
    <row r="25" spans="1:6" ht="93.6" x14ac:dyDescent="0.45">
      <c r="A25" s="10" t="s">
        <v>149</v>
      </c>
      <c r="B25" s="10" t="s">
        <v>150</v>
      </c>
      <c r="C25" s="10" t="s">
        <v>151</v>
      </c>
      <c r="D25" s="11" t="s">
        <v>109</v>
      </c>
      <c r="E25" s="12" t="s">
        <v>152</v>
      </c>
      <c r="F25" s="200" t="s">
        <v>275</v>
      </c>
    </row>
    <row r="26" spans="1:6" ht="93.6" x14ac:dyDescent="0.45">
      <c r="A26" s="10" t="s">
        <v>149</v>
      </c>
      <c r="B26" s="10" t="s">
        <v>150</v>
      </c>
      <c r="C26" s="10" t="s">
        <v>151</v>
      </c>
      <c r="D26" s="11" t="s">
        <v>109</v>
      </c>
      <c r="E26" s="12" t="s">
        <v>152</v>
      </c>
      <c r="F26" s="200" t="s">
        <v>275</v>
      </c>
    </row>
    <row r="27" spans="1:6" ht="76.2" customHeight="1" x14ac:dyDescent="0.45">
      <c r="A27" s="10" t="s">
        <v>106</v>
      </c>
      <c r="B27" s="10" t="s">
        <v>107</v>
      </c>
      <c r="C27" s="10" t="s">
        <v>110</v>
      </c>
      <c r="D27" s="11" t="s">
        <v>109</v>
      </c>
      <c r="E27" s="12" t="s">
        <v>302</v>
      </c>
      <c r="F27" s="200" t="s">
        <v>260</v>
      </c>
    </row>
  </sheetData>
  <mergeCells count="4">
    <mergeCell ref="A1:E1"/>
    <mergeCell ref="A2:E2"/>
    <mergeCell ref="A21:C21"/>
    <mergeCell ref="A15:B15"/>
  </mergeCells>
  <pageMargins left="0.7" right="0.7" top="0.75" bottom="0.75" header="0.3" footer="0.3"/>
  <pageSetup scale="37"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28"/>
  <sheetViews>
    <sheetView topLeftCell="C116" zoomScale="70" zoomScaleNormal="70" workbookViewId="0">
      <selection activeCell="C128" sqref="C128"/>
    </sheetView>
  </sheetViews>
  <sheetFormatPr defaultRowHeight="23.4" x14ac:dyDescent="0.45"/>
  <cols>
    <col min="1" max="1" width="17.77734375" style="20" customWidth="1"/>
    <col min="2" max="2" width="27.6640625" style="1" bestFit="1" customWidth="1"/>
    <col min="3" max="3" width="236.109375" style="1" customWidth="1"/>
    <col min="4" max="4" width="20.21875" style="1" bestFit="1" customWidth="1"/>
    <col min="5" max="5" width="24.21875" style="183" customWidth="1"/>
    <col min="6" max="6" width="21.109375" style="1" bestFit="1" customWidth="1"/>
    <col min="7" max="17" width="8.88671875" style="1"/>
    <col min="18" max="18" width="13.5546875" style="1" bestFit="1" customWidth="1"/>
    <col min="19" max="16384" width="8.88671875" style="1"/>
  </cols>
  <sheetData>
    <row r="1" spans="1:6" x14ac:dyDescent="0.45">
      <c r="A1" s="382" t="s">
        <v>255</v>
      </c>
      <c r="B1" s="382"/>
      <c r="C1" s="382"/>
      <c r="D1" s="382"/>
    </row>
    <row r="3" spans="1:6" x14ac:dyDescent="0.45">
      <c r="A3" s="22" t="s">
        <v>103</v>
      </c>
      <c r="B3" s="22" t="s">
        <v>256</v>
      </c>
      <c r="C3" s="22" t="s">
        <v>153</v>
      </c>
      <c r="D3" s="22" t="s">
        <v>154</v>
      </c>
      <c r="E3" s="184" t="s">
        <v>262</v>
      </c>
      <c r="F3" s="185" t="s">
        <v>263</v>
      </c>
    </row>
    <row r="4" spans="1:6" ht="18" customHeight="1" x14ac:dyDescent="0.45">
      <c r="A4" s="387" t="s">
        <v>170</v>
      </c>
      <c r="B4" s="388"/>
      <c r="C4" s="389"/>
      <c r="D4" s="249"/>
      <c r="E4" s="250"/>
      <c r="F4" s="251"/>
    </row>
    <row r="5" spans="1:6" ht="46.8" x14ac:dyDescent="0.45">
      <c r="A5" s="253">
        <v>122010</v>
      </c>
      <c r="B5" s="254" t="s">
        <v>24</v>
      </c>
      <c r="C5" s="259" t="s">
        <v>171</v>
      </c>
      <c r="D5" s="270">
        <v>800</v>
      </c>
      <c r="E5" s="194" t="s">
        <v>276</v>
      </c>
      <c r="F5" s="198">
        <v>0</v>
      </c>
    </row>
    <row r="6" spans="1:6" ht="46.8" x14ac:dyDescent="0.45">
      <c r="A6" s="255">
        <v>122010</v>
      </c>
      <c r="B6" s="256" t="s">
        <v>24</v>
      </c>
      <c r="C6" s="260" t="s">
        <v>172</v>
      </c>
      <c r="D6" s="271">
        <v>4519</v>
      </c>
      <c r="E6" s="194" t="s">
        <v>260</v>
      </c>
      <c r="F6" s="198">
        <v>4519</v>
      </c>
    </row>
    <row r="7" spans="1:6" x14ac:dyDescent="0.45">
      <c r="A7" s="255"/>
      <c r="B7" s="256"/>
      <c r="C7" s="261" t="s">
        <v>173</v>
      </c>
      <c r="D7" s="272">
        <f>SUM(D5:D6)</f>
        <v>5319</v>
      </c>
      <c r="E7" s="194"/>
      <c r="F7" s="219">
        <f>SUM(F5:F6)</f>
        <v>4519</v>
      </c>
    </row>
    <row r="8" spans="1:6" x14ac:dyDescent="0.45">
      <c r="A8" s="255"/>
      <c r="B8" s="256"/>
      <c r="C8" s="262"/>
      <c r="D8" s="273"/>
      <c r="E8" s="194"/>
      <c r="F8" s="198"/>
    </row>
    <row r="9" spans="1:6" ht="409.6" customHeight="1" x14ac:dyDescent="0.45">
      <c r="A9" s="257">
        <v>122060</v>
      </c>
      <c r="B9" s="258" t="s">
        <v>293</v>
      </c>
      <c r="C9" s="263" t="s">
        <v>174</v>
      </c>
      <c r="D9" s="274">
        <v>20000</v>
      </c>
      <c r="E9" s="194" t="s">
        <v>260</v>
      </c>
      <c r="F9" s="198">
        <v>20000</v>
      </c>
    </row>
    <row r="10" spans="1:6" x14ac:dyDescent="0.45">
      <c r="A10" s="255"/>
      <c r="B10" s="256"/>
      <c r="C10" s="301" t="s">
        <v>175</v>
      </c>
      <c r="D10" s="273">
        <f>SUM(D9)</f>
        <v>20000</v>
      </c>
      <c r="E10" s="194"/>
      <c r="F10" s="219">
        <f>SUM(F9)</f>
        <v>20000</v>
      </c>
    </row>
    <row r="11" spans="1:6" x14ac:dyDescent="0.45">
      <c r="A11" s="255"/>
      <c r="B11" s="256"/>
      <c r="C11" s="302"/>
      <c r="D11" s="271"/>
      <c r="E11" s="194"/>
      <c r="F11" s="198"/>
    </row>
    <row r="12" spans="1:6" ht="46.8" x14ac:dyDescent="0.45">
      <c r="A12" s="257">
        <v>131010</v>
      </c>
      <c r="B12" s="258" t="s">
        <v>176</v>
      </c>
      <c r="C12" s="300" t="s">
        <v>177</v>
      </c>
      <c r="D12" s="270">
        <v>20000</v>
      </c>
      <c r="E12" s="194" t="s">
        <v>260</v>
      </c>
      <c r="F12" s="198">
        <v>20000</v>
      </c>
    </row>
    <row r="13" spans="1:6" ht="46.8" x14ac:dyDescent="0.45">
      <c r="A13" s="257">
        <v>131010</v>
      </c>
      <c r="B13" s="258" t="s">
        <v>176</v>
      </c>
      <c r="C13" s="300" t="s">
        <v>178</v>
      </c>
      <c r="D13" s="274">
        <v>9000</v>
      </c>
      <c r="E13" s="194" t="s">
        <v>260</v>
      </c>
      <c r="F13" s="198">
        <v>9000</v>
      </c>
    </row>
    <row r="14" spans="1:6" x14ac:dyDescent="0.45">
      <c r="A14" s="252"/>
      <c r="B14" s="65"/>
      <c r="C14" s="24" t="s">
        <v>179</v>
      </c>
      <c r="D14" s="273">
        <f>SUM(D12:D13)</f>
        <v>29000</v>
      </c>
      <c r="E14" s="194"/>
      <c r="F14" s="219">
        <f>SUM(F12:F13)</f>
        <v>29000</v>
      </c>
    </row>
    <row r="15" spans="1:6" ht="35.25" customHeight="1" x14ac:dyDescent="0.45">
      <c r="A15" s="253"/>
      <c r="B15" s="254"/>
      <c r="C15" s="303"/>
      <c r="D15" s="272"/>
      <c r="E15" s="194"/>
      <c r="F15" s="219"/>
    </row>
    <row r="16" spans="1:6" ht="46.8" x14ac:dyDescent="0.45">
      <c r="A16" s="255">
        <v>131025</v>
      </c>
      <c r="B16" s="256" t="s">
        <v>180</v>
      </c>
      <c r="C16" s="306" t="s">
        <v>181</v>
      </c>
      <c r="D16" s="270">
        <v>10000</v>
      </c>
      <c r="E16" s="194" t="s">
        <v>260</v>
      </c>
      <c r="F16" s="198">
        <v>10000</v>
      </c>
    </row>
    <row r="17" spans="1:6" x14ac:dyDescent="0.45">
      <c r="A17" s="310"/>
      <c r="B17" s="311"/>
      <c r="C17" s="312" t="s">
        <v>278</v>
      </c>
      <c r="D17" s="273">
        <f>SUM(D16)</f>
        <v>10000</v>
      </c>
      <c r="E17" s="194"/>
      <c r="F17" s="219">
        <f>SUM(F16)</f>
        <v>10000</v>
      </c>
    </row>
    <row r="18" spans="1:6" ht="14.25" customHeight="1" x14ac:dyDescent="0.45">
      <c r="A18" s="304"/>
      <c r="B18" s="305"/>
      <c r="C18" s="26"/>
      <c r="D18" s="275"/>
      <c r="E18" s="211"/>
      <c r="F18" s="221"/>
    </row>
    <row r="19" spans="1:6" x14ac:dyDescent="0.45">
      <c r="A19" s="390" t="s">
        <v>182</v>
      </c>
      <c r="B19" s="391"/>
      <c r="C19" s="307"/>
      <c r="D19" s="277"/>
      <c r="E19" s="308"/>
      <c r="F19" s="309"/>
    </row>
    <row r="20" spans="1:6" ht="93.6" x14ac:dyDescent="0.45">
      <c r="A20" s="252">
        <v>131425</v>
      </c>
      <c r="B20" s="65" t="s">
        <v>183</v>
      </c>
      <c r="C20" s="27" t="s">
        <v>184</v>
      </c>
      <c r="D20" s="270">
        <v>7500</v>
      </c>
      <c r="E20" s="196" t="s">
        <v>260</v>
      </c>
      <c r="F20" s="133">
        <v>3750</v>
      </c>
    </row>
    <row r="21" spans="1:6" x14ac:dyDescent="0.45">
      <c r="A21" s="11"/>
      <c r="B21" s="10"/>
      <c r="C21" s="264" t="s">
        <v>277</v>
      </c>
      <c r="D21" s="273">
        <f>SUM(D20)</f>
        <v>7500</v>
      </c>
      <c r="E21" s="196"/>
      <c r="F21" s="106">
        <f>SUM(F20)</f>
        <v>3750</v>
      </c>
    </row>
    <row r="22" spans="1:6" x14ac:dyDescent="0.45">
      <c r="A22" s="11"/>
      <c r="B22" s="10"/>
      <c r="C22" s="213"/>
      <c r="D22" s="278"/>
      <c r="E22" s="194"/>
      <c r="F22" s="198"/>
    </row>
    <row r="23" spans="1:6" x14ac:dyDescent="0.45">
      <c r="A23" s="11">
        <v>131430</v>
      </c>
      <c r="B23" s="10" t="s">
        <v>185</v>
      </c>
      <c r="C23" s="213" t="s">
        <v>186</v>
      </c>
      <c r="D23" s="276">
        <v>7500</v>
      </c>
      <c r="E23" s="194" t="s">
        <v>265</v>
      </c>
      <c r="F23" s="198">
        <v>3750</v>
      </c>
    </row>
    <row r="24" spans="1:6" ht="117" x14ac:dyDescent="0.45">
      <c r="A24" s="11">
        <v>131430</v>
      </c>
      <c r="B24" s="10" t="s">
        <v>185</v>
      </c>
      <c r="C24" s="213" t="s">
        <v>187</v>
      </c>
      <c r="D24" s="274">
        <v>1000</v>
      </c>
      <c r="E24" s="196" t="s">
        <v>264</v>
      </c>
      <c r="F24" s="198">
        <v>1000</v>
      </c>
    </row>
    <row r="25" spans="1:6" x14ac:dyDescent="0.45">
      <c r="A25" s="11"/>
      <c r="B25" s="10"/>
      <c r="C25" s="264" t="s">
        <v>188</v>
      </c>
      <c r="D25" s="273">
        <f>SUM(D23:D24)</f>
        <v>8500</v>
      </c>
      <c r="E25" s="194"/>
      <c r="F25" s="219">
        <f>SUM(F23:F24)</f>
        <v>4750</v>
      </c>
    </row>
    <row r="26" spans="1:6" x14ac:dyDescent="0.45">
      <c r="A26" s="11"/>
      <c r="B26" s="10"/>
      <c r="C26" s="213"/>
      <c r="D26" s="271"/>
      <c r="E26" s="194"/>
      <c r="F26" s="198"/>
    </row>
    <row r="27" spans="1:6" ht="46.8" x14ac:dyDescent="0.45">
      <c r="A27" s="11">
        <v>131450</v>
      </c>
      <c r="B27" s="10" t="s">
        <v>189</v>
      </c>
      <c r="C27" s="213" t="s">
        <v>190</v>
      </c>
      <c r="D27" s="270">
        <v>5000</v>
      </c>
      <c r="E27" s="194" t="s">
        <v>260</v>
      </c>
      <c r="F27" s="198">
        <v>2500</v>
      </c>
    </row>
    <row r="28" spans="1:6" ht="117" x14ac:dyDescent="0.45">
      <c r="A28" s="11">
        <v>131450</v>
      </c>
      <c r="B28" s="10" t="s">
        <v>189</v>
      </c>
      <c r="C28" s="213" t="s">
        <v>191</v>
      </c>
      <c r="D28" s="274">
        <v>1000</v>
      </c>
      <c r="E28" s="196" t="s">
        <v>264</v>
      </c>
      <c r="F28" s="198">
        <v>1000</v>
      </c>
    </row>
    <row r="29" spans="1:6" x14ac:dyDescent="0.45">
      <c r="A29" s="11"/>
      <c r="B29" s="10"/>
      <c r="C29" s="264" t="s">
        <v>192</v>
      </c>
      <c r="D29" s="279">
        <f>SUM(D27:D28)</f>
        <v>6000</v>
      </c>
      <c r="E29" s="194"/>
      <c r="F29" s="219">
        <f>SUM(F27:F28)</f>
        <v>3500</v>
      </c>
    </row>
    <row r="30" spans="1:6" x14ac:dyDescent="0.45">
      <c r="A30" s="313"/>
      <c r="B30" s="314"/>
      <c r="C30" s="315" t="s">
        <v>193</v>
      </c>
      <c r="D30" s="280">
        <f>D20+D25+D29</f>
        <v>22000</v>
      </c>
      <c r="E30" s="247"/>
      <c r="F30" s="248">
        <f>SUM(F29,F25,F23)</f>
        <v>12000</v>
      </c>
    </row>
    <row r="31" spans="1:6" x14ac:dyDescent="0.45">
      <c r="A31" s="392" t="s">
        <v>194</v>
      </c>
      <c r="B31" s="393"/>
      <c r="C31" s="317"/>
      <c r="D31" s="281"/>
      <c r="E31" s="244"/>
      <c r="F31" s="246"/>
    </row>
    <row r="32" spans="1:6" ht="93.6" x14ac:dyDescent="0.45">
      <c r="A32" s="255">
        <v>131510</v>
      </c>
      <c r="B32" s="256" t="s">
        <v>195</v>
      </c>
      <c r="C32" s="319" t="s">
        <v>196</v>
      </c>
      <c r="D32" s="270">
        <v>15000</v>
      </c>
      <c r="E32" s="194" t="s">
        <v>265</v>
      </c>
      <c r="F32" s="198">
        <v>15000</v>
      </c>
    </row>
    <row r="33" spans="1:6" x14ac:dyDescent="0.45">
      <c r="A33" s="252"/>
      <c r="B33" s="65"/>
      <c r="C33" s="318" t="s">
        <v>279</v>
      </c>
      <c r="D33" s="282">
        <f>SUM(D32)</f>
        <v>15000</v>
      </c>
      <c r="E33" s="214"/>
      <c r="F33" s="220">
        <f>SUM(F32)</f>
        <v>15000</v>
      </c>
    </row>
    <row r="34" spans="1:6" ht="7.5" customHeight="1" x14ac:dyDescent="0.45">
      <c r="A34" s="11"/>
      <c r="B34" s="10"/>
      <c r="C34" s="213"/>
      <c r="D34" s="278"/>
      <c r="E34" s="211"/>
      <c r="F34" s="221"/>
    </row>
    <row r="35" spans="1:6" ht="93.6" x14ac:dyDescent="0.45">
      <c r="A35" s="253">
        <v>131520</v>
      </c>
      <c r="B35" s="254" t="s">
        <v>6</v>
      </c>
      <c r="C35" s="320" t="s">
        <v>197</v>
      </c>
      <c r="D35" s="283">
        <v>5000</v>
      </c>
      <c r="E35" s="210" t="s">
        <v>260</v>
      </c>
      <c r="F35" s="222">
        <v>5000</v>
      </c>
    </row>
    <row r="36" spans="1:6" x14ac:dyDescent="0.45">
      <c r="A36" s="255"/>
      <c r="B36" s="256"/>
      <c r="C36" s="321" t="s">
        <v>280</v>
      </c>
      <c r="D36" s="273">
        <f>SUM(D35)</f>
        <v>5000</v>
      </c>
      <c r="E36" s="206"/>
      <c r="F36" s="106">
        <f>SUM(F35)</f>
        <v>5000</v>
      </c>
    </row>
    <row r="37" spans="1:6" x14ac:dyDescent="0.45">
      <c r="A37" s="323"/>
      <c r="B37" s="324"/>
      <c r="C37" s="325" t="s">
        <v>198</v>
      </c>
      <c r="D37" s="284">
        <f>SUM(D32+D35)</f>
        <v>20000</v>
      </c>
      <c r="E37" s="244"/>
      <c r="F37" s="245">
        <f>SUM(F32+F35)</f>
        <v>20000</v>
      </c>
    </row>
    <row r="38" spans="1:6" x14ac:dyDescent="0.45">
      <c r="A38" s="394" t="s">
        <v>199</v>
      </c>
      <c r="B38" s="395"/>
      <c r="C38" s="322"/>
      <c r="D38" s="285"/>
      <c r="E38" s="241"/>
      <c r="F38" s="243"/>
    </row>
    <row r="39" spans="1:6" ht="70.2" x14ac:dyDescent="0.45">
      <c r="A39" s="252">
        <v>131590</v>
      </c>
      <c r="B39" s="65" t="s">
        <v>116</v>
      </c>
      <c r="C39" s="29" t="s">
        <v>200</v>
      </c>
      <c r="D39" s="270">
        <v>5000</v>
      </c>
      <c r="E39" s="194" t="s">
        <v>260</v>
      </c>
      <c r="F39" s="198">
        <v>5000</v>
      </c>
    </row>
    <row r="40" spans="1:6" ht="46.8" x14ac:dyDescent="0.45">
      <c r="A40" s="11">
        <v>131590</v>
      </c>
      <c r="B40" s="10" t="s">
        <v>116</v>
      </c>
      <c r="C40" s="29" t="s">
        <v>201</v>
      </c>
      <c r="D40" s="274">
        <v>15000</v>
      </c>
      <c r="E40" s="194" t="s">
        <v>260</v>
      </c>
      <c r="F40" s="198">
        <v>5000</v>
      </c>
    </row>
    <row r="41" spans="1:6" x14ac:dyDescent="0.45">
      <c r="A41" s="11"/>
      <c r="B41" s="10"/>
      <c r="C41" s="30" t="s">
        <v>281</v>
      </c>
      <c r="D41" s="286">
        <f>SUM(D39:D40)</f>
        <v>20000</v>
      </c>
      <c r="E41" s="215"/>
      <c r="F41" s="220">
        <f>SUM(F39:F40)</f>
        <v>10000</v>
      </c>
    </row>
    <row r="42" spans="1:6" ht="7.5" customHeight="1" x14ac:dyDescent="0.45">
      <c r="A42" s="11"/>
      <c r="B42" s="10"/>
      <c r="C42" s="29"/>
      <c r="D42" s="287"/>
      <c r="E42" s="212"/>
      <c r="F42" s="345"/>
    </row>
    <row r="43" spans="1:6" ht="93.6" x14ac:dyDescent="0.45">
      <c r="A43" s="11">
        <v>131600</v>
      </c>
      <c r="B43" s="10" t="s">
        <v>120</v>
      </c>
      <c r="C43" s="213" t="s">
        <v>202</v>
      </c>
      <c r="D43" s="276">
        <v>3000</v>
      </c>
      <c r="E43" s="210" t="s">
        <v>260</v>
      </c>
      <c r="F43" s="222">
        <v>3000</v>
      </c>
    </row>
    <row r="44" spans="1:6" ht="217.8" customHeight="1" x14ac:dyDescent="0.45">
      <c r="A44" s="11">
        <v>131600</v>
      </c>
      <c r="B44" s="10" t="s">
        <v>120</v>
      </c>
      <c r="C44" s="265" t="s">
        <v>203</v>
      </c>
      <c r="D44" s="274">
        <v>10274</v>
      </c>
      <c r="E44" s="194" t="s">
        <v>260</v>
      </c>
      <c r="F44" s="198">
        <v>5000</v>
      </c>
    </row>
    <row r="45" spans="1:6" x14ac:dyDescent="0.45">
      <c r="A45" s="11"/>
      <c r="B45" s="10"/>
      <c r="C45" s="266" t="s">
        <v>282</v>
      </c>
      <c r="D45" s="286">
        <f>SUM(D43:D44)</f>
        <v>13274</v>
      </c>
      <c r="E45" s="215"/>
      <c r="F45" s="220">
        <f>SUM(F43:F44)</f>
        <v>8000</v>
      </c>
    </row>
    <row r="46" spans="1:6" ht="7.5" customHeight="1" x14ac:dyDescent="0.45">
      <c r="A46" s="11"/>
      <c r="B46" s="10"/>
      <c r="C46" s="213"/>
      <c r="D46" s="275"/>
      <c r="E46" s="211"/>
      <c r="F46" s="221"/>
    </row>
    <row r="47" spans="1:6" ht="46.8" x14ac:dyDescent="0.45">
      <c r="A47" s="11">
        <v>131630</v>
      </c>
      <c r="B47" s="10" t="s">
        <v>204</v>
      </c>
      <c r="C47" s="213" t="s">
        <v>205</v>
      </c>
      <c r="D47" s="276">
        <v>1500</v>
      </c>
      <c r="E47" s="210" t="s">
        <v>260</v>
      </c>
      <c r="F47" s="222">
        <v>1500</v>
      </c>
    </row>
    <row r="48" spans="1:6" x14ac:dyDescent="0.45">
      <c r="A48" s="11"/>
      <c r="B48" s="10"/>
      <c r="C48" s="266" t="s">
        <v>283</v>
      </c>
      <c r="D48" s="286">
        <f>SUM(D47)</f>
        <v>1500</v>
      </c>
      <c r="E48" s="216"/>
      <c r="F48" s="223">
        <f>SUM(F47)</f>
        <v>1500</v>
      </c>
    </row>
    <row r="49" spans="1:6" x14ac:dyDescent="0.45">
      <c r="A49" s="31"/>
      <c r="B49" s="32"/>
      <c r="C49" s="267" t="s">
        <v>284</v>
      </c>
      <c r="D49" s="288">
        <f>D41+D45+D47</f>
        <v>34774</v>
      </c>
      <c r="E49" s="241"/>
      <c r="F49" s="242">
        <f>F41+F45+F47</f>
        <v>19500</v>
      </c>
    </row>
    <row r="50" spans="1:6" x14ac:dyDescent="0.45">
      <c r="A50" s="396" t="s">
        <v>38</v>
      </c>
      <c r="B50" s="397"/>
      <c r="C50" s="268"/>
      <c r="D50" s="289"/>
      <c r="E50" s="238"/>
      <c r="F50" s="239"/>
    </row>
    <row r="51" spans="1:6" ht="140.4" x14ac:dyDescent="0.45">
      <c r="A51" s="253">
        <v>131800</v>
      </c>
      <c r="B51" s="254" t="s">
        <v>128</v>
      </c>
      <c r="C51" s="320" t="s">
        <v>206</v>
      </c>
      <c r="D51" s="270">
        <v>7402</v>
      </c>
      <c r="E51" s="194" t="s">
        <v>260</v>
      </c>
      <c r="F51" s="198">
        <v>3701</v>
      </c>
    </row>
    <row r="52" spans="1:6" x14ac:dyDescent="0.45">
      <c r="A52" s="252"/>
      <c r="B52" s="65"/>
      <c r="C52" s="326" t="s">
        <v>285</v>
      </c>
      <c r="D52" s="273">
        <f>SUM(D51)</f>
        <v>7402</v>
      </c>
      <c r="E52" s="194"/>
      <c r="F52" s="219">
        <f>SUM(F51)</f>
        <v>3701</v>
      </c>
    </row>
    <row r="53" spans="1:6" ht="7.5" customHeight="1" x14ac:dyDescent="0.45">
      <c r="A53" s="11"/>
      <c r="B53" s="10"/>
      <c r="C53" s="213"/>
      <c r="D53" s="278"/>
      <c r="E53" s="212"/>
      <c r="F53" s="345"/>
    </row>
    <row r="54" spans="1:6" ht="93.6" x14ac:dyDescent="0.45">
      <c r="A54" s="253">
        <v>131815</v>
      </c>
      <c r="B54" s="254" t="s">
        <v>68</v>
      </c>
      <c r="C54" s="320" t="s">
        <v>207</v>
      </c>
      <c r="D54" s="276">
        <v>1938</v>
      </c>
      <c r="E54" s="197" t="s">
        <v>266</v>
      </c>
      <c r="F54" s="222">
        <v>0</v>
      </c>
    </row>
    <row r="55" spans="1:6" ht="117" x14ac:dyDescent="0.45">
      <c r="A55" s="255">
        <v>131815</v>
      </c>
      <c r="B55" s="256" t="s">
        <v>68</v>
      </c>
      <c r="C55" s="319" t="s">
        <v>208</v>
      </c>
      <c r="D55" s="274">
        <v>2000</v>
      </c>
      <c r="E55" s="194" t="s">
        <v>267</v>
      </c>
      <c r="F55" s="198">
        <v>0</v>
      </c>
    </row>
    <row r="56" spans="1:6" x14ac:dyDescent="0.45">
      <c r="A56" s="255"/>
      <c r="B56" s="256"/>
      <c r="C56" s="327" t="s">
        <v>286</v>
      </c>
      <c r="D56" s="273">
        <f>SUM(D54:D55)</f>
        <v>3938</v>
      </c>
      <c r="E56" s="194"/>
      <c r="F56" s="198">
        <f>SUM(F54:F55)</f>
        <v>0</v>
      </c>
    </row>
    <row r="57" spans="1:6" x14ac:dyDescent="0.45">
      <c r="A57" s="252"/>
      <c r="B57" s="65"/>
      <c r="C57" s="316"/>
      <c r="D57" s="271"/>
      <c r="E57" s="194"/>
      <c r="F57" s="198"/>
    </row>
    <row r="58" spans="1:6" ht="117" x14ac:dyDescent="0.45">
      <c r="A58" s="11">
        <v>131830</v>
      </c>
      <c r="B58" s="10" t="s">
        <v>209</v>
      </c>
      <c r="C58" s="213" t="s">
        <v>210</v>
      </c>
      <c r="D58" s="270">
        <v>5500</v>
      </c>
      <c r="E58" s="194" t="s">
        <v>260</v>
      </c>
      <c r="F58" s="133">
        <v>5500</v>
      </c>
    </row>
    <row r="59" spans="1:6" ht="149.4" customHeight="1" x14ac:dyDescent="0.45">
      <c r="A59" s="253">
        <v>131830</v>
      </c>
      <c r="B59" s="254" t="s">
        <v>209</v>
      </c>
      <c r="C59" s="320" t="s">
        <v>211</v>
      </c>
      <c r="D59" s="274">
        <v>18060</v>
      </c>
      <c r="E59" s="196" t="s">
        <v>300</v>
      </c>
      <c r="F59" s="133">
        <v>0</v>
      </c>
    </row>
    <row r="60" spans="1:6" x14ac:dyDescent="0.45">
      <c r="A60" s="255"/>
      <c r="B60" s="256"/>
      <c r="C60" s="321" t="s">
        <v>287</v>
      </c>
      <c r="D60" s="286">
        <f>SUM(D58:D59)</f>
        <v>23560</v>
      </c>
      <c r="E60" s="215"/>
      <c r="F60" s="223">
        <f>SUM(F58:F59)</f>
        <v>5500</v>
      </c>
    </row>
    <row r="61" spans="1:6" ht="7.5" customHeight="1" x14ac:dyDescent="0.45">
      <c r="A61" s="252"/>
      <c r="B61" s="65"/>
      <c r="C61" s="316"/>
      <c r="D61" s="278"/>
      <c r="E61" s="211"/>
      <c r="F61" s="224"/>
    </row>
    <row r="62" spans="1:6" ht="46.8" x14ac:dyDescent="0.45">
      <c r="A62" s="253">
        <v>131840</v>
      </c>
      <c r="B62" s="254" t="s">
        <v>144</v>
      </c>
      <c r="C62" s="320" t="s">
        <v>212</v>
      </c>
      <c r="D62" s="276">
        <v>9440</v>
      </c>
      <c r="E62" s="196" t="s">
        <v>300</v>
      </c>
      <c r="F62" s="72">
        <v>0</v>
      </c>
    </row>
    <row r="63" spans="1:6" x14ac:dyDescent="0.45">
      <c r="A63" s="255">
        <v>131840</v>
      </c>
      <c r="B63" s="256" t="s">
        <v>144</v>
      </c>
      <c r="C63" s="319" t="s">
        <v>213</v>
      </c>
      <c r="D63" s="271">
        <v>2000</v>
      </c>
      <c r="E63" s="194" t="s">
        <v>260</v>
      </c>
      <c r="F63" s="133">
        <v>2000</v>
      </c>
    </row>
    <row r="64" spans="1:6" ht="140.4" x14ac:dyDescent="0.45">
      <c r="A64" s="255">
        <v>131840</v>
      </c>
      <c r="B64" s="256" t="s">
        <v>144</v>
      </c>
      <c r="C64" s="319" t="s">
        <v>214</v>
      </c>
      <c r="D64" s="270">
        <v>5000</v>
      </c>
      <c r="E64" s="194" t="s">
        <v>260</v>
      </c>
      <c r="F64" s="133">
        <v>5000</v>
      </c>
    </row>
    <row r="65" spans="1:6" ht="46.8" x14ac:dyDescent="0.45">
      <c r="A65" s="255">
        <v>131840</v>
      </c>
      <c r="B65" s="256" t="s">
        <v>144</v>
      </c>
      <c r="C65" s="319" t="s">
        <v>215</v>
      </c>
      <c r="D65" s="271">
        <v>4250</v>
      </c>
      <c r="E65" s="194" t="s">
        <v>260</v>
      </c>
      <c r="F65" s="133">
        <v>4250</v>
      </c>
    </row>
    <row r="66" spans="1:6" ht="70.2" x14ac:dyDescent="0.45">
      <c r="A66" s="255">
        <v>131840</v>
      </c>
      <c r="B66" s="256" t="s">
        <v>144</v>
      </c>
      <c r="C66" s="319" t="s">
        <v>216</v>
      </c>
      <c r="D66" s="270">
        <v>10000</v>
      </c>
      <c r="E66" s="194" t="s">
        <v>260</v>
      </c>
      <c r="F66" s="133">
        <v>10000</v>
      </c>
    </row>
    <row r="67" spans="1:6" ht="46.8" x14ac:dyDescent="0.45">
      <c r="A67" s="255">
        <v>131840</v>
      </c>
      <c r="B67" s="256" t="s">
        <v>144</v>
      </c>
      <c r="C67" s="319" t="s">
        <v>217</v>
      </c>
      <c r="D67" s="274">
        <v>9500</v>
      </c>
      <c r="E67" s="196" t="s">
        <v>300</v>
      </c>
      <c r="F67" s="133">
        <v>0</v>
      </c>
    </row>
    <row r="68" spans="1:6" x14ac:dyDescent="0.45">
      <c r="A68" s="255"/>
      <c r="B68" s="256"/>
      <c r="C68" s="321" t="s">
        <v>288</v>
      </c>
      <c r="D68" s="286">
        <f>SUM(D62:D67)</f>
        <v>40190</v>
      </c>
      <c r="E68" s="215"/>
      <c r="F68" s="223">
        <f>SUM(F62:F67)</f>
        <v>21250</v>
      </c>
    </row>
    <row r="69" spans="1:6" ht="7.5" customHeight="1" x14ac:dyDescent="0.45">
      <c r="A69" s="252"/>
      <c r="B69" s="65"/>
      <c r="C69" s="316"/>
      <c r="D69" s="278"/>
      <c r="E69" s="211"/>
      <c r="F69" s="224"/>
    </row>
    <row r="70" spans="1:6" ht="46.8" x14ac:dyDescent="0.45">
      <c r="A70" s="253">
        <v>131860</v>
      </c>
      <c r="B70" s="254" t="s">
        <v>66</v>
      </c>
      <c r="C70" s="320" t="s">
        <v>218</v>
      </c>
      <c r="D70" s="276">
        <v>15000</v>
      </c>
      <c r="E70" s="210" t="s">
        <v>260</v>
      </c>
      <c r="F70" s="72">
        <v>15000</v>
      </c>
    </row>
    <row r="71" spans="1:6" ht="140.4" x14ac:dyDescent="0.45">
      <c r="A71" s="255">
        <v>131860</v>
      </c>
      <c r="B71" s="256" t="s">
        <v>66</v>
      </c>
      <c r="C71" s="319" t="s">
        <v>219</v>
      </c>
      <c r="D71" s="271">
        <v>1000</v>
      </c>
      <c r="E71" s="194" t="s">
        <v>260</v>
      </c>
      <c r="F71" s="133">
        <v>1000</v>
      </c>
    </row>
    <row r="72" spans="1:6" ht="70.2" x14ac:dyDescent="0.45">
      <c r="A72" s="255">
        <v>131860</v>
      </c>
      <c r="B72" s="256" t="s">
        <v>66</v>
      </c>
      <c r="C72" s="319" t="s">
        <v>220</v>
      </c>
      <c r="D72" s="271">
        <v>250</v>
      </c>
      <c r="E72" s="194" t="s">
        <v>260</v>
      </c>
      <c r="F72" s="133">
        <v>250</v>
      </c>
    </row>
    <row r="73" spans="1:6" ht="70.2" x14ac:dyDescent="0.45">
      <c r="A73" s="255">
        <v>131860</v>
      </c>
      <c r="B73" s="256" t="s">
        <v>66</v>
      </c>
      <c r="C73" s="319" t="s">
        <v>221</v>
      </c>
      <c r="D73" s="271">
        <v>250</v>
      </c>
      <c r="E73" s="194" t="s">
        <v>260</v>
      </c>
      <c r="F73" s="133">
        <v>250</v>
      </c>
    </row>
    <row r="74" spans="1:6" ht="70.2" x14ac:dyDescent="0.45">
      <c r="A74" s="255">
        <v>131860</v>
      </c>
      <c r="B74" s="256" t="s">
        <v>66</v>
      </c>
      <c r="C74" s="319" t="s">
        <v>222</v>
      </c>
      <c r="D74" s="271">
        <v>1000</v>
      </c>
      <c r="E74" s="194" t="s">
        <v>260</v>
      </c>
      <c r="F74" s="133">
        <v>1000</v>
      </c>
    </row>
    <row r="75" spans="1:6" ht="70.2" x14ac:dyDescent="0.45">
      <c r="A75" s="255">
        <v>131860</v>
      </c>
      <c r="B75" s="256" t="s">
        <v>66</v>
      </c>
      <c r="C75" s="319" t="s">
        <v>223</v>
      </c>
      <c r="D75" s="274">
        <v>35000</v>
      </c>
      <c r="E75" s="196" t="s">
        <v>300</v>
      </c>
      <c r="F75" s="133">
        <v>0</v>
      </c>
    </row>
    <row r="76" spans="1:6" x14ac:dyDescent="0.45">
      <c r="A76" s="255"/>
      <c r="B76" s="256"/>
      <c r="C76" s="321" t="s">
        <v>289</v>
      </c>
      <c r="D76" s="290">
        <f>SUM(D70:D75)</f>
        <v>52500</v>
      </c>
      <c r="E76" s="215"/>
      <c r="F76" s="220">
        <f>SUM(F70:F75)</f>
        <v>17500</v>
      </c>
    </row>
    <row r="77" spans="1:6" ht="7.5" customHeight="1" x14ac:dyDescent="0.45">
      <c r="A77" s="252"/>
      <c r="B77" s="65"/>
      <c r="C77" s="316"/>
      <c r="D77" s="287"/>
      <c r="E77" s="211"/>
      <c r="F77" s="221"/>
    </row>
    <row r="78" spans="1:6" ht="163.80000000000001" x14ac:dyDescent="0.45">
      <c r="A78" s="253">
        <v>131880</v>
      </c>
      <c r="B78" s="254" t="s">
        <v>147</v>
      </c>
      <c r="C78" s="320" t="s">
        <v>224</v>
      </c>
      <c r="D78" s="274">
        <v>2000</v>
      </c>
      <c r="E78" s="210" t="s">
        <v>261</v>
      </c>
      <c r="F78" s="222">
        <v>0</v>
      </c>
    </row>
    <row r="79" spans="1:6" x14ac:dyDescent="0.45">
      <c r="A79" s="255"/>
      <c r="B79" s="256"/>
      <c r="C79" s="321" t="s">
        <v>290</v>
      </c>
      <c r="D79" s="273">
        <f>SUM(D78)</f>
        <v>2000</v>
      </c>
      <c r="E79" s="194"/>
      <c r="F79" s="198">
        <f>SUM(F78)</f>
        <v>0</v>
      </c>
    </row>
    <row r="80" spans="1:6" x14ac:dyDescent="0.45">
      <c r="A80" s="330"/>
      <c r="B80" s="331"/>
      <c r="C80" s="332" t="s">
        <v>225</v>
      </c>
      <c r="D80" s="336">
        <f>D51+D56+D60+D68+D76</f>
        <v>127590</v>
      </c>
      <c r="E80" s="238"/>
      <c r="F80" s="240">
        <f>F51+F56+F60+F68+F76</f>
        <v>47951</v>
      </c>
    </row>
    <row r="81" spans="1:6" ht="5.25" customHeight="1" x14ac:dyDescent="0.45">
      <c r="A81" s="304"/>
      <c r="B81" s="328"/>
      <c r="C81" s="329"/>
      <c r="D81" s="335"/>
      <c r="E81" s="211"/>
      <c r="F81" s="221"/>
    </row>
    <row r="82" spans="1:6" ht="24" thickBot="1" x14ac:dyDescent="0.5">
      <c r="A82" s="398" t="s">
        <v>226</v>
      </c>
      <c r="B82" s="399"/>
      <c r="C82" s="400"/>
      <c r="D82" s="333">
        <f>SUM(D79,D76,D68,D60,D56,D52,D48,D45,D41,D36,D33,D25,D21,D17,D14,D7,D10,D29)</f>
        <v>270683</v>
      </c>
      <c r="E82" s="334"/>
      <c r="F82" s="333">
        <f>SUM(F79,F76,F68,F60,F56,F52,F48,F45,F41,F36,F33,F25,F21,F17,F14,F7,F10,F29)</f>
        <v>162970</v>
      </c>
    </row>
    <row r="83" spans="1:6" ht="18" customHeight="1" thickTop="1" x14ac:dyDescent="0.45">
      <c r="A83" s="404" t="s">
        <v>155</v>
      </c>
      <c r="B83" s="405"/>
      <c r="C83" s="405"/>
      <c r="D83" s="270"/>
      <c r="E83" s="210"/>
      <c r="F83" s="222"/>
    </row>
    <row r="84" spans="1:6" ht="49.8" customHeight="1" x14ac:dyDescent="0.45">
      <c r="A84" s="253">
        <v>116003</v>
      </c>
      <c r="B84" s="254" t="s">
        <v>291</v>
      </c>
      <c r="C84" s="320" t="s">
        <v>245</v>
      </c>
      <c r="D84" s="271">
        <v>300</v>
      </c>
      <c r="E84" s="194" t="s">
        <v>260</v>
      </c>
      <c r="F84" s="198">
        <v>300</v>
      </c>
    </row>
    <row r="85" spans="1:6" ht="48" customHeight="1" x14ac:dyDescent="0.45">
      <c r="A85" s="255">
        <v>116003</v>
      </c>
      <c r="B85" s="256" t="s">
        <v>291</v>
      </c>
      <c r="C85" s="319" t="s">
        <v>246</v>
      </c>
      <c r="D85" s="271">
        <v>500</v>
      </c>
      <c r="E85" s="194" t="s">
        <v>260</v>
      </c>
      <c r="F85" s="198">
        <v>500</v>
      </c>
    </row>
    <row r="86" spans="1:6" ht="45" customHeight="1" x14ac:dyDescent="0.45">
      <c r="A86" s="255">
        <v>116003</v>
      </c>
      <c r="B86" s="256" t="s">
        <v>291</v>
      </c>
      <c r="C86" s="319" t="s">
        <v>247</v>
      </c>
      <c r="D86" s="271">
        <v>1500</v>
      </c>
      <c r="E86" s="194" t="s">
        <v>260</v>
      </c>
      <c r="F86" s="198">
        <v>1500</v>
      </c>
    </row>
    <row r="87" spans="1:6" ht="46.8" x14ac:dyDescent="0.45">
      <c r="A87" s="255">
        <v>116003</v>
      </c>
      <c r="B87" s="256" t="s">
        <v>291</v>
      </c>
      <c r="C87" s="319" t="s">
        <v>248</v>
      </c>
      <c r="D87" s="270">
        <v>700</v>
      </c>
      <c r="E87" s="194" t="s">
        <v>260</v>
      </c>
      <c r="F87" s="198">
        <v>700</v>
      </c>
    </row>
    <row r="88" spans="1:6" x14ac:dyDescent="0.45">
      <c r="A88" s="257"/>
      <c r="B88" s="258"/>
      <c r="C88" s="337" t="s">
        <v>156</v>
      </c>
      <c r="D88" s="286">
        <f>SUM(D84:D87)</f>
        <v>3000</v>
      </c>
      <c r="E88" s="215"/>
      <c r="F88" s="220">
        <f>SUM(F84:F87)</f>
        <v>3000</v>
      </c>
    </row>
    <row r="89" spans="1:6" ht="7.5" customHeight="1" x14ac:dyDescent="0.45">
      <c r="A89" s="252"/>
      <c r="B89" s="65"/>
      <c r="C89" s="316"/>
      <c r="D89" s="291"/>
      <c r="E89" s="211"/>
      <c r="F89" s="221"/>
    </row>
    <row r="90" spans="1:6" ht="43.8" customHeight="1" x14ac:dyDescent="0.45">
      <c r="A90" s="253">
        <v>326150</v>
      </c>
      <c r="B90" s="254" t="s">
        <v>157</v>
      </c>
      <c r="C90" s="320" t="s">
        <v>158</v>
      </c>
      <c r="D90" s="270">
        <v>2500</v>
      </c>
      <c r="E90" s="210" t="s">
        <v>260</v>
      </c>
      <c r="F90" s="222">
        <v>2500</v>
      </c>
    </row>
    <row r="91" spans="1:6" ht="46.8" x14ac:dyDescent="0.45">
      <c r="A91" s="255">
        <v>326150</v>
      </c>
      <c r="B91" s="256" t="s">
        <v>157</v>
      </c>
      <c r="C91" s="319" t="s">
        <v>159</v>
      </c>
      <c r="D91" s="271">
        <v>600</v>
      </c>
      <c r="E91" s="194" t="s">
        <v>260</v>
      </c>
      <c r="F91" s="198">
        <v>600</v>
      </c>
    </row>
    <row r="92" spans="1:6" ht="46.8" x14ac:dyDescent="0.45">
      <c r="A92" s="255">
        <v>326150</v>
      </c>
      <c r="B92" s="256" t="s">
        <v>157</v>
      </c>
      <c r="C92" s="339" t="s">
        <v>242</v>
      </c>
      <c r="D92" s="271">
        <v>700</v>
      </c>
      <c r="E92" s="194" t="s">
        <v>260</v>
      </c>
      <c r="F92" s="198">
        <v>700</v>
      </c>
    </row>
    <row r="93" spans="1:6" x14ac:dyDescent="0.45">
      <c r="A93" s="257">
        <v>326150</v>
      </c>
      <c r="B93" s="258" t="s">
        <v>157</v>
      </c>
      <c r="C93" s="338" t="s">
        <v>160</v>
      </c>
      <c r="D93" s="274">
        <v>200</v>
      </c>
      <c r="E93" s="194" t="s">
        <v>260</v>
      </c>
      <c r="F93" s="198">
        <v>200</v>
      </c>
    </row>
    <row r="94" spans="1:6" x14ac:dyDescent="0.45">
      <c r="A94" s="255"/>
      <c r="B94" s="256"/>
      <c r="C94" s="321" t="s">
        <v>161</v>
      </c>
      <c r="D94" s="292">
        <f>SUM(D90:D93)</f>
        <v>4000</v>
      </c>
      <c r="E94" s="215"/>
      <c r="F94" s="220">
        <f>SUM(F90:F93)</f>
        <v>4000</v>
      </c>
    </row>
    <row r="95" spans="1:6" ht="27.6" customHeight="1" thickBot="1" x14ac:dyDescent="0.5">
      <c r="A95" s="406" t="s">
        <v>162</v>
      </c>
      <c r="B95" s="407"/>
      <c r="C95" s="408"/>
      <c r="D95" s="293">
        <f>SUM(D88+D94)</f>
        <v>7000</v>
      </c>
      <c r="E95" s="217"/>
      <c r="F95" s="225">
        <f>SUM(F94,F88)</f>
        <v>7000</v>
      </c>
    </row>
    <row r="96" spans="1:6" ht="20.100000000000001" customHeight="1" thickTop="1" x14ac:dyDescent="0.45">
      <c r="A96" s="401" t="s">
        <v>227</v>
      </c>
      <c r="B96" s="402"/>
      <c r="C96" s="403"/>
      <c r="D96" s="294"/>
      <c r="E96" s="234"/>
      <c r="F96" s="235"/>
    </row>
    <row r="97" spans="1:6" ht="46.8" x14ac:dyDescent="0.45">
      <c r="A97" s="255">
        <v>131016</v>
      </c>
      <c r="B97" s="256" t="s">
        <v>243</v>
      </c>
      <c r="C97" s="340" t="s">
        <v>244</v>
      </c>
      <c r="D97" s="273">
        <v>25000</v>
      </c>
      <c r="E97" s="194" t="s">
        <v>260</v>
      </c>
      <c r="F97" s="198">
        <v>25000</v>
      </c>
    </row>
    <row r="98" spans="1:6" ht="7.5" customHeight="1" x14ac:dyDescent="0.45">
      <c r="A98" s="252"/>
      <c r="B98" s="65"/>
      <c r="C98" s="316"/>
      <c r="D98" s="278"/>
      <c r="E98" s="194"/>
      <c r="F98" s="198"/>
    </row>
    <row r="99" spans="1:6" ht="46.8" x14ac:dyDescent="0.45">
      <c r="A99" s="253">
        <v>181350</v>
      </c>
      <c r="B99" s="254" t="s">
        <v>228</v>
      </c>
      <c r="C99" s="320" t="s">
        <v>229</v>
      </c>
      <c r="D99" s="295">
        <v>1500</v>
      </c>
      <c r="E99" s="194" t="s">
        <v>260</v>
      </c>
      <c r="F99" s="198">
        <v>1500</v>
      </c>
    </row>
    <row r="100" spans="1:6" ht="7.5" customHeight="1" x14ac:dyDescent="0.45">
      <c r="A100" s="252"/>
      <c r="B100" s="65"/>
      <c r="C100" s="316"/>
      <c r="D100" s="278"/>
      <c r="E100" s="194"/>
      <c r="F100" s="198"/>
    </row>
    <row r="101" spans="1:6" ht="46.8" x14ac:dyDescent="0.45">
      <c r="A101" s="253">
        <v>181400</v>
      </c>
      <c r="B101" s="254" t="s">
        <v>230</v>
      </c>
      <c r="C101" s="320" t="s">
        <v>231</v>
      </c>
      <c r="D101" s="295">
        <v>1935</v>
      </c>
      <c r="E101" s="194" t="s">
        <v>261</v>
      </c>
      <c r="F101" s="198">
        <v>0</v>
      </c>
    </row>
    <row r="102" spans="1:6" ht="7.5" customHeight="1" x14ac:dyDescent="0.45">
      <c r="A102" s="252"/>
      <c r="B102" s="65"/>
      <c r="C102" s="316"/>
      <c r="D102" s="278"/>
      <c r="E102" s="194"/>
      <c r="F102" s="198"/>
    </row>
    <row r="103" spans="1:6" ht="70.2" x14ac:dyDescent="0.45">
      <c r="A103" s="253">
        <v>181700</v>
      </c>
      <c r="B103" s="254" t="s">
        <v>64</v>
      </c>
      <c r="C103" s="320" t="s">
        <v>232</v>
      </c>
      <c r="D103" s="295">
        <v>2305</v>
      </c>
      <c r="E103" s="194" t="s">
        <v>261</v>
      </c>
      <c r="F103" s="198">
        <v>0</v>
      </c>
    </row>
    <row r="104" spans="1:6" ht="7.5" customHeight="1" x14ac:dyDescent="0.45">
      <c r="A104" s="252"/>
      <c r="B104" s="65"/>
      <c r="C104" s="316"/>
      <c r="D104" s="278"/>
      <c r="E104" s="194"/>
      <c r="F104" s="198"/>
    </row>
    <row r="105" spans="1:6" ht="46.8" x14ac:dyDescent="0.45">
      <c r="A105" s="253">
        <v>325020</v>
      </c>
      <c r="B105" s="254" t="s">
        <v>233</v>
      </c>
      <c r="C105" s="320" t="s">
        <v>234</v>
      </c>
      <c r="D105" s="276">
        <v>200000</v>
      </c>
      <c r="E105" s="194" t="s">
        <v>261</v>
      </c>
      <c r="F105" s="198">
        <v>0</v>
      </c>
    </row>
    <row r="106" spans="1:6" ht="46.8" x14ac:dyDescent="0.45">
      <c r="A106" s="255">
        <v>325020</v>
      </c>
      <c r="B106" s="256" t="s">
        <v>233</v>
      </c>
      <c r="C106" s="319" t="s">
        <v>235</v>
      </c>
      <c r="D106" s="271">
        <v>50000</v>
      </c>
      <c r="E106" s="194" t="s">
        <v>261</v>
      </c>
      <c r="F106" s="198">
        <v>0</v>
      </c>
    </row>
    <row r="107" spans="1:6" ht="46.8" x14ac:dyDescent="0.45">
      <c r="A107" s="255">
        <v>325020</v>
      </c>
      <c r="B107" s="256" t="s">
        <v>233</v>
      </c>
      <c r="C107" s="319" t="s">
        <v>236</v>
      </c>
      <c r="D107" s="274">
        <v>100000</v>
      </c>
      <c r="E107" s="194" t="s">
        <v>261</v>
      </c>
      <c r="F107" s="198">
        <v>0</v>
      </c>
    </row>
    <row r="108" spans="1:6" x14ac:dyDescent="0.45">
      <c r="A108" s="255"/>
      <c r="B108" s="256"/>
      <c r="C108" s="321" t="s">
        <v>237</v>
      </c>
      <c r="D108" s="273">
        <f>SUM(D105:D107)</f>
        <v>350000</v>
      </c>
      <c r="E108" s="194"/>
      <c r="F108" s="198"/>
    </row>
    <row r="109" spans="1:6" x14ac:dyDescent="0.45">
      <c r="A109" s="341"/>
      <c r="B109" s="342"/>
      <c r="C109" s="343" t="s">
        <v>238</v>
      </c>
      <c r="D109" s="296">
        <f>SUM(D97,D99,D101,D103,D108)</f>
        <v>380740</v>
      </c>
      <c r="E109" s="237"/>
      <c r="F109" s="236">
        <f>SUM(F97,F99,F101,F103,F108)</f>
        <v>26500</v>
      </c>
    </row>
    <row r="110" spans="1:6" ht="18" customHeight="1" x14ac:dyDescent="0.45">
      <c r="A110" s="383" t="s">
        <v>163</v>
      </c>
      <c r="B110" s="384"/>
      <c r="C110" s="384"/>
      <c r="D110" s="297"/>
      <c r="E110" s="232"/>
      <c r="F110" s="233"/>
    </row>
    <row r="111" spans="1:6" x14ac:dyDescent="0.45">
      <c r="A111" s="11"/>
      <c r="B111" s="10"/>
      <c r="C111" s="213"/>
      <c r="D111" s="298"/>
      <c r="E111" s="194"/>
      <c r="F111" s="198"/>
    </row>
    <row r="112" spans="1:6" ht="46.8" x14ac:dyDescent="0.45">
      <c r="A112" s="253">
        <v>122040</v>
      </c>
      <c r="B112" s="254" t="s">
        <v>164</v>
      </c>
      <c r="C112" s="320" t="s">
        <v>253</v>
      </c>
      <c r="D112" s="295">
        <v>10000</v>
      </c>
      <c r="E112" s="194" t="s">
        <v>260</v>
      </c>
      <c r="F112" s="198">
        <v>10000</v>
      </c>
    </row>
    <row r="113" spans="1:6" ht="7.5" customHeight="1" x14ac:dyDescent="0.45">
      <c r="A113" s="252"/>
      <c r="B113" s="65"/>
      <c r="C113" s="344"/>
      <c r="D113" s="278"/>
      <c r="E113" s="212"/>
      <c r="F113" s="345"/>
    </row>
    <row r="114" spans="1:6" ht="46.8" x14ac:dyDescent="0.45">
      <c r="A114" s="253">
        <v>327100</v>
      </c>
      <c r="B114" s="254" t="s">
        <v>165</v>
      </c>
      <c r="C114" s="320" t="s">
        <v>166</v>
      </c>
      <c r="D114" s="276">
        <v>15000</v>
      </c>
      <c r="E114" s="210" t="s">
        <v>261</v>
      </c>
      <c r="F114" s="222">
        <v>0</v>
      </c>
    </row>
    <row r="115" spans="1:6" ht="46.8" x14ac:dyDescent="0.45">
      <c r="A115" s="255">
        <v>327100</v>
      </c>
      <c r="B115" s="256" t="s">
        <v>165</v>
      </c>
      <c r="C115" s="319" t="s">
        <v>167</v>
      </c>
      <c r="D115" s="274">
        <v>2000</v>
      </c>
      <c r="E115" s="194" t="s">
        <v>261</v>
      </c>
      <c r="F115" s="198">
        <v>0</v>
      </c>
    </row>
    <row r="116" spans="1:6" x14ac:dyDescent="0.45">
      <c r="A116" s="252"/>
      <c r="B116" s="65"/>
      <c r="C116" s="318" t="s">
        <v>168</v>
      </c>
      <c r="D116" s="291">
        <f>SUM(D114:D115)</f>
        <v>17000</v>
      </c>
      <c r="E116" s="194"/>
      <c r="F116" s="198">
        <f>SUM(F114:F115)</f>
        <v>0</v>
      </c>
    </row>
    <row r="117" spans="1:6" x14ac:dyDescent="0.45">
      <c r="A117" s="385" t="s">
        <v>169</v>
      </c>
      <c r="B117" s="386"/>
      <c r="C117" s="386"/>
      <c r="D117" s="299">
        <f>SUM(D112,D116)</f>
        <v>27000</v>
      </c>
      <c r="E117" s="204"/>
      <c r="F117" s="231">
        <f>SUM(F112,F116)</f>
        <v>10000</v>
      </c>
    </row>
    <row r="118" spans="1:6" x14ac:dyDescent="0.45">
      <c r="A118" s="11"/>
      <c r="B118" s="10"/>
      <c r="C118" s="269" t="s">
        <v>239</v>
      </c>
      <c r="D118" s="350">
        <f>SUM(D117,D109,D95,D82)</f>
        <v>685423</v>
      </c>
      <c r="E118" s="351"/>
      <c r="F118" s="352">
        <f>SUM(F117,F109,F95,F82)</f>
        <v>206470</v>
      </c>
    </row>
    <row r="119" spans="1:6" x14ac:dyDescent="0.45">
      <c r="A119" s="11"/>
      <c r="B119" s="10"/>
      <c r="C119" s="28"/>
      <c r="D119" s="228"/>
      <c r="E119" s="218"/>
      <c r="F119" s="226"/>
    </row>
    <row r="120" spans="1:6" ht="25.8" x14ac:dyDescent="0.45">
      <c r="A120" s="11"/>
      <c r="B120" s="186" t="s">
        <v>292</v>
      </c>
      <c r="C120" s="10"/>
      <c r="D120" s="207"/>
      <c r="E120" s="205"/>
      <c r="F120" s="25"/>
    </row>
    <row r="121" spans="1:6" x14ac:dyDescent="0.45">
      <c r="B121" s="41">
        <v>131550</v>
      </c>
      <c r="C121" s="42" t="s">
        <v>35</v>
      </c>
      <c r="D121" s="208"/>
      <c r="E121" s="83"/>
      <c r="F121" s="176"/>
    </row>
    <row r="122" spans="1:6" ht="70.2" x14ac:dyDescent="0.45">
      <c r="B122" s="46"/>
      <c r="C122" s="84" t="s">
        <v>36</v>
      </c>
      <c r="D122" s="209">
        <v>2000</v>
      </c>
      <c r="E122" s="347" t="s">
        <v>260</v>
      </c>
      <c r="F122" s="198">
        <v>2000</v>
      </c>
    </row>
    <row r="123" spans="1:6" x14ac:dyDescent="0.45">
      <c r="B123" s="41">
        <v>131410</v>
      </c>
      <c r="C123" s="42" t="s">
        <v>43</v>
      </c>
      <c r="D123" s="208"/>
      <c r="E123" s="234"/>
      <c r="F123" s="176"/>
    </row>
    <row r="124" spans="1:6" ht="140.4" x14ac:dyDescent="0.45">
      <c r="B124" s="46"/>
      <c r="C124" s="47" t="s">
        <v>44</v>
      </c>
      <c r="D124" s="209">
        <v>3000</v>
      </c>
      <c r="E124" s="346" t="s">
        <v>260</v>
      </c>
      <c r="F124" s="227">
        <v>3000</v>
      </c>
    </row>
    <row r="127" spans="1:6" ht="26.4" thickBot="1" x14ac:dyDescent="0.55000000000000004">
      <c r="C127" s="229" t="s">
        <v>301</v>
      </c>
      <c r="D127" s="348">
        <f>SUM(D118,D122,D124)</f>
        <v>690423</v>
      </c>
      <c r="E127" s="230"/>
      <c r="F127" s="349">
        <f>SUM(F118,F122,F124)</f>
        <v>211470</v>
      </c>
    </row>
    <row r="128" spans="1:6" ht="24" thickTop="1" x14ac:dyDescent="0.45"/>
  </sheetData>
  <mergeCells count="12">
    <mergeCell ref="A1:D1"/>
    <mergeCell ref="A110:C110"/>
    <mergeCell ref="A117:C117"/>
    <mergeCell ref="A4:C4"/>
    <mergeCell ref="A19:B19"/>
    <mergeCell ref="A31:B31"/>
    <mergeCell ref="A38:B38"/>
    <mergeCell ref="A50:B50"/>
    <mergeCell ref="A82:C82"/>
    <mergeCell ref="A96:C96"/>
    <mergeCell ref="A83:C83"/>
    <mergeCell ref="A95:C95"/>
  </mergeCells>
  <pageMargins left="0.7" right="0.7" top="0.75" bottom="0.75" header="0.3" footer="0.3"/>
  <pageSetup scale="36"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H182"/>
  <sheetViews>
    <sheetView showGridLines="0" topLeftCell="B1" zoomScale="70" zoomScaleNormal="70" workbookViewId="0">
      <pane ySplit="3" topLeftCell="A4" activePane="bottomLeft" state="frozen"/>
      <selection pane="bottomLeft" activeCell="B2" sqref="B2:E2"/>
    </sheetView>
  </sheetViews>
  <sheetFormatPr defaultColWidth="61.6640625" defaultRowHeight="23.4" x14ac:dyDescent="0.45"/>
  <cols>
    <col min="1" max="1" width="2.88671875" style="107" customWidth="1"/>
    <col min="2" max="2" width="19.33203125" style="50" customWidth="1"/>
    <col min="3" max="3" width="171.109375" style="159" customWidth="1"/>
    <col min="4" max="4" width="12.44140625" style="59" customWidth="1"/>
    <col min="5" max="5" width="19.33203125" style="59" bestFit="1" customWidth="1"/>
    <col min="6" max="6" width="21.5546875" style="124" customWidth="1"/>
    <col min="7" max="7" width="21.77734375" style="171" bestFit="1" customWidth="1"/>
    <col min="8" max="16384" width="61.6640625" style="33"/>
  </cols>
  <sheetData>
    <row r="1" spans="1:8" s="107" customFormat="1" ht="24" thickBot="1" x14ac:dyDescent="0.5">
      <c r="A1" s="1"/>
      <c r="B1" s="173"/>
      <c r="C1" s="174"/>
      <c r="D1" s="25"/>
      <c r="E1" s="25"/>
      <c r="F1" s="361"/>
      <c r="G1" s="354"/>
    </row>
    <row r="2" spans="1:8" ht="24" thickBot="1" x14ac:dyDescent="0.5">
      <c r="A2" s="1"/>
      <c r="B2" s="409" t="s">
        <v>254</v>
      </c>
      <c r="C2" s="410"/>
      <c r="D2" s="410"/>
      <c r="E2" s="410"/>
      <c r="F2" s="362"/>
      <c r="G2" s="363"/>
      <c r="H2" s="353"/>
    </row>
    <row r="3" spans="1:8" ht="47.4" thickBot="1" x14ac:dyDescent="0.5">
      <c r="A3" s="175"/>
      <c r="B3" s="34" t="s">
        <v>1</v>
      </c>
      <c r="C3" s="35" t="s">
        <v>0</v>
      </c>
      <c r="D3" s="36" t="s">
        <v>2</v>
      </c>
      <c r="E3" s="37" t="s">
        <v>3</v>
      </c>
      <c r="F3" s="38" t="s">
        <v>271</v>
      </c>
      <c r="G3" s="360" t="s">
        <v>268</v>
      </c>
      <c r="H3" s="353"/>
    </row>
    <row r="4" spans="1:8" x14ac:dyDescent="0.45">
      <c r="B4" s="355"/>
      <c r="C4" s="356" t="s">
        <v>18</v>
      </c>
      <c r="D4" s="357"/>
      <c r="E4" s="358"/>
      <c r="F4" s="71"/>
      <c r="G4" s="359"/>
    </row>
    <row r="5" spans="1:8" x14ac:dyDescent="0.45">
      <c r="B5" s="41">
        <v>122010</v>
      </c>
      <c r="C5" s="42" t="s">
        <v>24</v>
      </c>
      <c r="D5" s="43"/>
      <c r="E5" s="44"/>
      <c r="F5" s="40"/>
    </row>
    <row r="6" spans="1:8" ht="140.4" x14ac:dyDescent="0.45">
      <c r="B6" s="46"/>
      <c r="C6" s="47" t="s">
        <v>25</v>
      </c>
      <c r="D6" s="48">
        <v>1</v>
      </c>
      <c r="E6" s="49">
        <v>7000</v>
      </c>
      <c r="F6" s="40"/>
      <c r="G6" s="190">
        <v>7000</v>
      </c>
    </row>
    <row r="7" spans="1:8" x14ac:dyDescent="0.45">
      <c r="C7" s="51" t="s">
        <v>26</v>
      </c>
      <c r="D7" s="33"/>
      <c r="E7" s="52">
        <f>SUM(E6:E6)</f>
        <v>7000</v>
      </c>
      <c r="F7" s="70"/>
      <c r="G7" s="52">
        <f>SUM(G6:G6)</f>
        <v>7000</v>
      </c>
    </row>
    <row r="8" spans="1:8" x14ac:dyDescent="0.45">
      <c r="B8" s="53">
        <v>131600</v>
      </c>
      <c r="C8" s="42" t="s">
        <v>14</v>
      </c>
      <c r="D8" s="43"/>
      <c r="E8" s="44"/>
      <c r="F8" s="40"/>
      <c r="G8" s="192"/>
    </row>
    <row r="9" spans="1:8" ht="46.8" x14ac:dyDescent="0.45">
      <c r="B9" s="54"/>
      <c r="C9" s="47" t="s">
        <v>27</v>
      </c>
      <c r="D9" s="48">
        <v>0</v>
      </c>
      <c r="E9" s="45">
        <v>2975</v>
      </c>
      <c r="F9" s="40"/>
      <c r="G9" s="192">
        <v>2975</v>
      </c>
    </row>
    <row r="10" spans="1:8" ht="211.2" thickBot="1" x14ac:dyDescent="0.5">
      <c r="B10" s="54"/>
      <c r="C10" s="55" t="s">
        <v>28</v>
      </c>
      <c r="D10" s="48">
        <v>1</v>
      </c>
      <c r="E10" s="56">
        <v>60000</v>
      </c>
      <c r="F10" s="40"/>
      <c r="G10" s="192">
        <v>60000</v>
      </c>
    </row>
    <row r="11" spans="1:8" x14ac:dyDescent="0.45">
      <c r="B11" s="46"/>
      <c r="C11" s="51" t="s">
        <v>32</v>
      </c>
      <c r="D11" s="48"/>
      <c r="E11" s="57">
        <f>SUM(E9:E10)</f>
        <v>62975</v>
      </c>
      <c r="F11" s="70"/>
      <c r="G11" s="57">
        <f>SUM(G9:G10)</f>
        <v>62975</v>
      </c>
    </row>
    <row r="12" spans="1:8" x14ac:dyDescent="0.45">
      <c r="B12" s="41">
        <v>131800</v>
      </c>
      <c r="C12" s="42" t="s">
        <v>38</v>
      </c>
      <c r="D12" s="43"/>
      <c r="E12" s="44"/>
      <c r="F12" s="40"/>
      <c r="G12" s="190"/>
    </row>
    <row r="13" spans="1:8" ht="46.8" x14ac:dyDescent="0.45">
      <c r="B13" s="46"/>
      <c r="C13" s="47" t="s">
        <v>29</v>
      </c>
      <c r="D13" s="48">
        <v>2</v>
      </c>
      <c r="E13" s="49">
        <v>3000</v>
      </c>
      <c r="F13" s="161"/>
      <c r="G13" s="190">
        <v>0</v>
      </c>
    </row>
    <row r="14" spans="1:8" s="59" customFormat="1" ht="46.8" x14ac:dyDescent="0.3">
      <c r="A14" s="176"/>
      <c r="B14" s="54"/>
      <c r="C14" s="55" t="s">
        <v>30</v>
      </c>
      <c r="D14" s="48">
        <v>1</v>
      </c>
      <c r="E14" s="58">
        <v>10000</v>
      </c>
      <c r="F14" s="161"/>
      <c r="G14" s="190">
        <v>0</v>
      </c>
    </row>
    <row r="15" spans="1:8" x14ac:dyDescent="0.45">
      <c r="B15" s="46"/>
      <c r="C15" s="51" t="s">
        <v>52</v>
      </c>
      <c r="D15" s="48"/>
      <c r="E15" s="57">
        <f>SUM(E13:E14)</f>
        <v>13000</v>
      </c>
      <c r="F15" s="70"/>
      <c r="G15" s="57">
        <f>SUM(G13:G14)</f>
        <v>0</v>
      </c>
    </row>
    <row r="16" spans="1:8" s="107" customFormat="1" x14ac:dyDescent="0.45">
      <c r="B16" s="370">
        <v>131830</v>
      </c>
      <c r="C16" s="371" t="s">
        <v>209</v>
      </c>
      <c r="D16" s="374"/>
      <c r="E16" s="375"/>
      <c r="F16" s="70"/>
      <c r="G16" s="74"/>
    </row>
    <row r="17" spans="1:7" s="107" customFormat="1" ht="163.80000000000001" x14ac:dyDescent="0.45">
      <c r="B17" s="103"/>
      <c r="C17" s="320" t="s">
        <v>211</v>
      </c>
      <c r="D17" s="105"/>
      <c r="E17" s="369">
        <v>18060</v>
      </c>
      <c r="F17" s="199" t="s">
        <v>299</v>
      </c>
      <c r="G17" s="369">
        <v>18060</v>
      </c>
    </row>
    <row r="18" spans="1:7" s="107" customFormat="1" x14ac:dyDescent="0.45">
      <c r="B18" s="103"/>
      <c r="C18" s="117" t="s">
        <v>298</v>
      </c>
      <c r="D18" s="105"/>
      <c r="E18" s="74">
        <v>18060</v>
      </c>
      <c r="F18" s="70"/>
      <c r="G18" s="74">
        <v>18060</v>
      </c>
    </row>
    <row r="19" spans="1:7" s="107" customFormat="1" x14ac:dyDescent="0.45">
      <c r="B19" s="372">
        <v>131840</v>
      </c>
      <c r="C19" s="373" t="s">
        <v>60</v>
      </c>
      <c r="D19" s="374"/>
      <c r="E19" s="375"/>
      <c r="F19" s="70"/>
      <c r="G19" s="74"/>
    </row>
    <row r="20" spans="1:7" s="107" customFormat="1" ht="93.6" x14ac:dyDescent="0.45">
      <c r="B20" s="103"/>
      <c r="C20" s="320" t="s">
        <v>212</v>
      </c>
      <c r="D20" s="105"/>
      <c r="E20" s="369">
        <v>9440</v>
      </c>
      <c r="F20" s="199" t="s">
        <v>299</v>
      </c>
      <c r="G20" s="369">
        <v>9440</v>
      </c>
    </row>
    <row r="21" spans="1:7" s="107" customFormat="1" ht="93.6" x14ac:dyDescent="0.45">
      <c r="B21" s="103"/>
      <c r="C21" s="319" t="s">
        <v>217</v>
      </c>
      <c r="D21" s="105"/>
      <c r="E21" s="369">
        <v>9500</v>
      </c>
      <c r="F21" s="199" t="s">
        <v>299</v>
      </c>
      <c r="G21" s="369">
        <v>9500</v>
      </c>
    </row>
    <row r="22" spans="1:7" s="107" customFormat="1" x14ac:dyDescent="0.45">
      <c r="B22" s="103"/>
      <c r="C22" s="117" t="s">
        <v>62</v>
      </c>
      <c r="D22" s="105"/>
      <c r="E22" s="74">
        <f>SUM(E20:E21)</f>
        <v>18940</v>
      </c>
      <c r="F22" s="70"/>
      <c r="G22" s="74">
        <f>SUM(G20:G21)</f>
        <v>18940</v>
      </c>
    </row>
    <row r="23" spans="1:7" s="107" customFormat="1" x14ac:dyDescent="0.45">
      <c r="B23" s="103"/>
      <c r="C23" s="117"/>
      <c r="D23" s="105"/>
      <c r="E23" s="74"/>
      <c r="F23" s="70"/>
      <c r="G23" s="74"/>
    </row>
    <row r="24" spans="1:7" x14ac:dyDescent="0.45">
      <c r="B24" s="41">
        <v>131860</v>
      </c>
      <c r="C24" s="42" t="s">
        <v>66</v>
      </c>
      <c r="D24" s="43"/>
      <c r="E24" s="44"/>
      <c r="F24" s="40"/>
      <c r="G24" s="190"/>
    </row>
    <row r="25" spans="1:7" ht="70.8" customHeight="1" x14ac:dyDescent="0.45">
      <c r="B25" s="46"/>
      <c r="C25" s="60" t="s">
        <v>91</v>
      </c>
      <c r="D25" s="48">
        <v>3</v>
      </c>
      <c r="E25" s="61">
        <v>30000</v>
      </c>
      <c r="F25" s="411" t="s">
        <v>272</v>
      </c>
      <c r="G25" s="190">
        <v>0</v>
      </c>
    </row>
    <row r="26" spans="1:7" s="64" customFormat="1" ht="46.8" x14ac:dyDescent="0.45">
      <c r="A26" s="107"/>
      <c r="B26" s="62"/>
      <c r="C26" s="60" t="s">
        <v>92</v>
      </c>
      <c r="D26" s="63">
        <v>2</v>
      </c>
      <c r="E26" s="61">
        <v>16000</v>
      </c>
      <c r="F26" s="412"/>
      <c r="G26" s="191">
        <v>0</v>
      </c>
    </row>
    <row r="27" spans="1:7" s="107" customFormat="1" ht="46.8" x14ac:dyDescent="0.45">
      <c r="B27" s="103"/>
      <c r="C27" s="65" t="s">
        <v>93</v>
      </c>
      <c r="D27" s="63">
        <v>1</v>
      </c>
      <c r="E27" s="61">
        <v>19937</v>
      </c>
      <c r="F27" s="412"/>
      <c r="G27" s="194"/>
    </row>
    <row r="28" spans="1:7" s="64" customFormat="1" ht="93.6" x14ac:dyDescent="0.45">
      <c r="A28" s="107"/>
      <c r="B28" s="62"/>
      <c r="C28" s="319" t="s">
        <v>223</v>
      </c>
      <c r="D28" s="63"/>
      <c r="E28" s="61">
        <v>35000</v>
      </c>
      <c r="F28" s="199" t="s">
        <v>299</v>
      </c>
      <c r="G28" s="191">
        <v>35000</v>
      </c>
    </row>
    <row r="29" spans="1:7" x14ac:dyDescent="0.45">
      <c r="B29" s="46"/>
      <c r="C29" s="51" t="s">
        <v>67</v>
      </c>
      <c r="D29" s="48"/>
      <c r="E29" s="57">
        <f>SUM(E25:E28)</f>
        <v>100937</v>
      </c>
      <c r="F29" s="40"/>
      <c r="G29" s="57">
        <f>SUM(G25:G28)</f>
        <v>35000</v>
      </c>
    </row>
    <row r="30" spans="1:7" s="64" customFormat="1" x14ac:dyDescent="0.45">
      <c r="A30" s="107"/>
      <c r="B30" s="66">
        <v>131815</v>
      </c>
      <c r="C30" s="67" t="s">
        <v>68</v>
      </c>
      <c r="D30" s="68"/>
      <c r="E30" s="69"/>
      <c r="F30" s="71"/>
      <c r="G30" s="191"/>
    </row>
    <row r="31" spans="1:7" s="64" customFormat="1" ht="70.2" x14ac:dyDescent="0.45">
      <c r="A31" s="107"/>
      <c r="B31" s="62"/>
      <c r="C31" s="10" t="s">
        <v>94</v>
      </c>
      <c r="D31" s="63">
        <v>1</v>
      </c>
      <c r="E31" s="72">
        <v>7800</v>
      </c>
      <c r="F31" s="71"/>
      <c r="G31" s="191">
        <v>7800</v>
      </c>
    </row>
    <row r="32" spans="1:7" s="64" customFormat="1" x14ac:dyDescent="0.45">
      <c r="A32" s="107"/>
      <c r="B32" s="62"/>
      <c r="C32" s="73" t="s">
        <v>69</v>
      </c>
      <c r="D32" s="63"/>
      <c r="E32" s="74">
        <f>SUM(E31)</f>
        <v>7800</v>
      </c>
      <c r="F32" s="71"/>
      <c r="G32" s="74">
        <f>SUM(G31)</f>
        <v>7800</v>
      </c>
    </row>
    <row r="33" spans="1:7" x14ac:dyDescent="0.45">
      <c r="B33" s="75">
        <v>131520</v>
      </c>
      <c r="C33" s="42" t="s">
        <v>6</v>
      </c>
      <c r="D33" s="43"/>
      <c r="E33" s="44"/>
      <c r="F33" s="40"/>
      <c r="G33" s="190"/>
    </row>
    <row r="34" spans="1:7" ht="70.2" x14ac:dyDescent="0.45">
      <c r="B34" s="46"/>
      <c r="C34" s="47" t="s">
        <v>33</v>
      </c>
      <c r="D34" s="48">
        <v>1</v>
      </c>
      <c r="E34" s="76">
        <v>38750</v>
      </c>
      <c r="F34" s="161"/>
      <c r="G34" s="190">
        <v>38750</v>
      </c>
    </row>
    <row r="35" spans="1:7" s="64" customFormat="1" x14ac:dyDescent="0.45">
      <c r="A35" s="177"/>
      <c r="B35" s="78"/>
      <c r="C35" s="79" t="s">
        <v>34</v>
      </c>
      <c r="D35" s="80"/>
      <c r="E35" s="81">
        <f>SUM(E34:E34)</f>
        <v>38750</v>
      </c>
      <c r="F35" s="82"/>
      <c r="G35" s="81">
        <f>SUM(G34:G34)</f>
        <v>38750</v>
      </c>
    </row>
    <row r="36" spans="1:7" x14ac:dyDescent="0.45">
      <c r="B36" s="41">
        <v>131550</v>
      </c>
      <c r="C36" s="42" t="s">
        <v>35</v>
      </c>
      <c r="D36" s="43"/>
      <c r="E36" s="83"/>
      <c r="F36" s="40"/>
      <c r="G36" s="190"/>
    </row>
    <row r="37" spans="1:7" ht="70.8" thickBot="1" x14ac:dyDescent="0.5">
      <c r="B37" s="46"/>
      <c r="C37" s="84" t="s">
        <v>36</v>
      </c>
      <c r="D37" s="48">
        <v>1</v>
      </c>
      <c r="E37" s="85">
        <v>9000</v>
      </c>
      <c r="F37" s="189" t="s">
        <v>269</v>
      </c>
      <c r="G37" s="190">
        <v>2000</v>
      </c>
    </row>
    <row r="38" spans="1:7" x14ac:dyDescent="0.45">
      <c r="B38" s="86"/>
      <c r="C38" s="51" t="s">
        <v>37</v>
      </c>
      <c r="D38" s="48"/>
      <c r="E38" s="57">
        <f>SUM(E37:E37)</f>
        <v>9000</v>
      </c>
      <c r="F38" s="70"/>
      <c r="G38" s="57">
        <f>SUM(G37:G37)</f>
        <v>2000</v>
      </c>
    </row>
    <row r="39" spans="1:7" x14ac:dyDescent="0.45">
      <c r="B39" s="41">
        <v>131400</v>
      </c>
      <c r="C39" s="42" t="s">
        <v>39</v>
      </c>
      <c r="D39" s="43"/>
      <c r="E39" s="44"/>
      <c r="F39" s="40"/>
      <c r="G39" s="190"/>
    </row>
    <row r="40" spans="1:7" ht="117" x14ac:dyDescent="0.45">
      <c r="B40" s="46"/>
      <c r="C40" s="47" t="s">
        <v>96</v>
      </c>
      <c r="D40" s="48">
        <v>4</v>
      </c>
      <c r="E40" s="87">
        <v>22000</v>
      </c>
      <c r="F40" s="188"/>
      <c r="G40" s="190">
        <v>0</v>
      </c>
    </row>
    <row r="41" spans="1:7" ht="374.4" x14ac:dyDescent="0.45">
      <c r="B41" s="46"/>
      <c r="C41" s="47" t="s">
        <v>40</v>
      </c>
      <c r="D41" s="48">
        <v>1</v>
      </c>
      <c r="E41" s="87">
        <v>37000</v>
      </c>
      <c r="F41" s="188"/>
      <c r="G41" s="190">
        <v>0</v>
      </c>
    </row>
    <row r="42" spans="1:7" ht="327.60000000000002" x14ac:dyDescent="0.45">
      <c r="B42" s="46"/>
      <c r="C42" s="47" t="s">
        <v>41</v>
      </c>
      <c r="D42" s="48">
        <v>2</v>
      </c>
      <c r="E42" s="45">
        <v>39000</v>
      </c>
      <c r="F42" s="161"/>
      <c r="G42" s="190">
        <v>0</v>
      </c>
    </row>
    <row r="43" spans="1:7" s="59" customFormat="1" ht="211.2" thickBot="1" x14ac:dyDescent="0.35">
      <c r="A43" s="176"/>
      <c r="B43" s="54"/>
      <c r="C43" s="55" t="s">
        <v>97</v>
      </c>
      <c r="D43" s="48">
        <v>3</v>
      </c>
      <c r="E43" s="88">
        <v>5000</v>
      </c>
      <c r="F43" s="161"/>
      <c r="G43" s="190">
        <v>0</v>
      </c>
    </row>
    <row r="44" spans="1:7" x14ac:dyDescent="0.45">
      <c r="B44" s="46"/>
      <c r="C44" s="51" t="s">
        <v>42</v>
      </c>
      <c r="D44" s="48"/>
      <c r="E44" s="57">
        <f>SUM(E40:E43)</f>
        <v>103000</v>
      </c>
      <c r="F44" s="70"/>
      <c r="G44" s="57">
        <f>SUM(G40:G43)</f>
        <v>0</v>
      </c>
    </row>
    <row r="45" spans="1:7" x14ac:dyDescent="0.45">
      <c r="B45" s="41">
        <v>131410</v>
      </c>
      <c r="C45" s="42" t="s">
        <v>43</v>
      </c>
      <c r="D45" s="43"/>
      <c r="E45" s="44"/>
      <c r="F45" s="40"/>
      <c r="G45" s="190"/>
    </row>
    <row r="46" spans="1:7" s="107" customFormat="1" ht="46.8" x14ac:dyDescent="0.45">
      <c r="B46" s="134"/>
      <c r="C46" s="367" t="s">
        <v>297</v>
      </c>
      <c r="D46" s="105">
        <v>0</v>
      </c>
      <c r="E46" s="133">
        <v>2897</v>
      </c>
      <c r="F46" s="189" t="s">
        <v>260</v>
      </c>
      <c r="G46" s="194">
        <v>2897</v>
      </c>
    </row>
    <row r="47" spans="1:7" ht="210.6" x14ac:dyDescent="0.45">
      <c r="B47" s="46"/>
      <c r="C47" s="47" t="s">
        <v>44</v>
      </c>
      <c r="D47" s="48">
        <v>1</v>
      </c>
      <c r="E47" s="89">
        <v>3000</v>
      </c>
      <c r="F47" s="189" t="s">
        <v>270</v>
      </c>
      <c r="G47" s="190">
        <v>0</v>
      </c>
    </row>
    <row r="48" spans="1:7" x14ac:dyDescent="0.45">
      <c r="B48" s="46"/>
      <c r="C48" s="51" t="s">
        <v>45</v>
      </c>
      <c r="D48" s="48"/>
      <c r="E48" s="57">
        <f>SUM(E46:E47)</f>
        <v>5897</v>
      </c>
      <c r="F48" s="70"/>
      <c r="G48" s="57">
        <f>SUM(G46:G47)</f>
        <v>2897</v>
      </c>
    </row>
    <row r="49" spans="1:7" x14ac:dyDescent="0.45">
      <c r="B49" s="41">
        <v>131014</v>
      </c>
      <c r="C49" s="42" t="s">
        <v>5</v>
      </c>
      <c r="D49" s="43"/>
      <c r="E49" s="44"/>
      <c r="F49" s="40"/>
      <c r="G49" s="190"/>
    </row>
    <row r="50" spans="1:7" s="64" customFormat="1" ht="93.6" x14ac:dyDescent="0.45">
      <c r="A50" s="107"/>
      <c r="B50" s="90"/>
      <c r="C50" s="47" t="s">
        <v>46</v>
      </c>
      <c r="D50" s="63">
        <v>0</v>
      </c>
      <c r="E50" s="61">
        <v>550</v>
      </c>
      <c r="F50" s="40"/>
      <c r="G50" s="191">
        <v>550</v>
      </c>
    </row>
    <row r="51" spans="1:7" s="64" customFormat="1" ht="93.6" x14ac:dyDescent="0.45">
      <c r="A51" s="107"/>
      <c r="B51" s="90"/>
      <c r="C51" s="47" t="s">
        <v>47</v>
      </c>
      <c r="D51" s="63">
        <v>0</v>
      </c>
      <c r="E51" s="61">
        <v>1700</v>
      </c>
      <c r="F51" s="40"/>
      <c r="G51" s="191">
        <v>1700</v>
      </c>
    </row>
    <row r="52" spans="1:7" s="64" customFormat="1" ht="187.2" x14ac:dyDescent="0.45">
      <c r="A52" s="107"/>
      <c r="B52" s="90"/>
      <c r="C52" s="47" t="s">
        <v>48</v>
      </c>
      <c r="D52" s="63">
        <v>1</v>
      </c>
      <c r="E52" s="61">
        <v>120000</v>
      </c>
      <c r="F52" s="40"/>
      <c r="G52" s="191">
        <v>120000</v>
      </c>
    </row>
    <row r="53" spans="1:7" s="64" customFormat="1" ht="163.80000000000001" x14ac:dyDescent="0.45">
      <c r="A53" s="107"/>
      <c r="B53" s="90"/>
      <c r="C53" s="47" t="s">
        <v>49</v>
      </c>
      <c r="D53" s="63">
        <v>2</v>
      </c>
      <c r="E53" s="61">
        <v>22000</v>
      </c>
      <c r="F53" s="40"/>
      <c r="G53" s="191">
        <v>0</v>
      </c>
    </row>
    <row r="54" spans="1:7" s="64" customFormat="1" ht="93.6" x14ac:dyDescent="0.45">
      <c r="A54" s="107"/>
      <c r="B54" s="90"/>
      <c r="C54" s="47" t="s">
        <v>50</v>
      </c>
      <c r="D54" s="63">
        <v>0</v>
      </c>
      <c r="E54" s="61">
        <v>3500</v>
      </c>
      <c r="F54" s="40"/>
      <c r="G54" s="191">
        <v>3500</v>
      </c>
    </row>
    <row r="55" spans="1:7" s="59" customFormat="1" ht="187.8" thickBot="1" x14ac:dyDescent="0.35">
      <c r="A55" s="176"/>
      <c r="B55" s="54"/>
      <c r="C55" s="55" t="s">
        <v>51</v>
      </c>
      <c r="D55" s="48">
        <v>3</v>
      </c>
      <c r="E55" s="88">
        <v>6500</v>
      </c>
      <c r="F55" s="161"/>
      <c r="G55" s="190">
        <v>0</v>
      </c>
    </row>
    <row r="56" spans="1:7" x14ac:dyDescent="0.45">
      <c r="B56" s="46"/>
      <c r="C56" s="51" t="s">
        <v>7</v>
      </c>
      <c r="D56" s="48"/>
      <c r="E56" s="57">
        <f>SUM(E50:E55)</f>
        <v>154250</v>
      </c>
      <c r="F56" s="70"/>
      <c r="G56" s="57">
        <f>SUM(G50:G55)</f>
        <v>125750</v>
      </c>
    </row>
    <row r="57" spans="1:7" s="64" customFormat="1" x14ac:dyDescent="0.45">
      <c r="A57" s="107"/>
      <c r="B57" s="66">
        <v>131640</v>
      </c>
      <c r="C57" s="91" t="s">
        <v>4</v>
      </c>
      <c r="D57" s="68"/>
      <c r="E57" s="69"/>
      <c r="F57" s="70"/>
      <c r="G57" s="191"/>
    </row>
    <row r="58" spans="1:7" s="64" customFormat="1" ht="70.2" x14ac:dyDescent="0.45">
      <c r="A58" s="107"/>
      <c r="B58" s="62"/>
      <c r="C58" s="60" t="s">
        <v>70</v>
      </c>
      <c r="D58" s="63">
        <v>0</v>
      </c>
      <c r="E58" s="72">
        <v>3500</v>
      </c>
      <c r="F58" s="70"/>
      <c r="G58" s="191">
        <v>3500</v>
      </c>
    </row>
    <row r="59" spans="1:7" s="64" customFormat="1" ht="327.60000000000002" x14ac:dyDescent="0.45">
      <c r="A59" s="107"/>
      <c r="B59" s="62"/>
      <c r="C59" s="92" t="s">
        <v>71</v>
      </c>
      <c r="D59" s="63">
        <v>2</v>
      </c>
      <c r="E59" s="72">
        <v>10000</v>
      </c>
      <c r="F59" s="70"/>
      <c r="G59" s="191">
        <v>0</v>
      </c>
    </row>
    <row r="60" spans="1:7" s="64" customFormat="1" ht="210.6" x14ac:dyDescent="0.45">
      <c r="A60" s="107"/>
      <c r="B60" s="62"/>
      <c r="C60" s="92" t="s">
        <v>72</v>
      </c>
      <c r="D60" s="63">
        <v>1</v>
      </c>
      <c r="E60" s="72">
        <v>20000</v>
      </c>
      <c r="F60" s="70"/>
      <c r="G60" s="191">
        <v>20000</v>
      </c>
    </row>
    <row r="61" spans="1:7" s="64" customFormat="1" x14ac:dyDescent="0.45">
      <c r="A61" s="107"/>
      <c r="B61" s="62"/>
      <c r="C61" s="23" t="s">
        <v>11</v>
      </c>
      <c r="D61" s="63"/>
      <c r="E61" s="74">
        <f>SUM(E58:E60)</f>
        <v>33500</v>
      </c>
      <c r="F61" s="70"/>
      <c r="G61" s="74">
        <f>SUM(G58:G60)</f>
        <v>23500</v>
      </c>
    </row>
    <row r="62" spans="1:7" x14ac:dyDescent="0.45">
      <c r="B62" s="41">
        <v>131590</v>
      </c>
      <c r="C62" s="42" t="s">
        <v>59</v>
      </c>
      <c r="D62" s="43"/>
      <c r="E62" s="44"/>
      <c r="F62" s="40"/>
      <c r="G62" s="190"/>
    </row>
    <row r="63" spans="1:7" s="59" customFormat="1" ht="257.39999999999998" x14ac:dyDescent="0.3">
      <c r="A63" s="176"/>
      <c r="B63" s="54"/>
      <c r="C63" s="60" t="s">
        <v>55</v>
      </c>
      <c r="D63" s="48">
        <v>0</v>
      </c>
      <c r="E63" s="93">
        <v>4950</v>
      </c>
      <c r="F63" s="161"/>
      <c r="G63" s="190">
        <v>4950</v>
      </c>
    </row>
    <row r="64" spans="1:7" s="59" customFormat="1" ht="234" x14ac:dyDescent="0.3">
      <c r="A64" s="176"/>
      <c r="B64" s="54"/>
      <c r="C64" s="60" t="s">
        <v>56</v>
      </c>
      <c r="D64" s="48">
        <v>1</v>
      </c>
      <c r="E64" s="133">
        <v>40000</v>
      </c>
      <c r="F64" s="161"/>
      <c r="G64" s="190">
        <v>40000</v>
      </c>
    </row>
    <row r="65" spans="1:7" ht="210.6" x14ac:dyDescent="0.45">
      <c r="B65" s="46"/>
      <c r="C65" s="60" t="s">
        <v>57</v>
      </c>
      <c r="D65" s="48">
        <v>2</v>
      </c>
      <c r="E65" s="94">
        <v>25000</v>
      </c>
      <c r="F65" s="70"/>
      <c r="G65" s="190">
        <v>25000</v>
      </c>
    </row>
    <row r="66" spans="1:7" ht="280.8" x14ac:dyDescent="0.45">
      <c r="B66" s="95"/>
      <c r="C66" s="65" t="s">
        <v>58</v>
      </c>
      <c r="D66" s="48">
        <v>3</v>
      </c>
      <c r="E66" s="45">
        <v>18000</v>
      </c>
      <c r="F66" s="40"/>
      <c r="G66" s="190">
        <v>0</v>
      </c>
    </row>
    <row r="67" spans="1:7" x14ac:dyDescent="0.45">
      <c r="B67" s="46"/>
      <c r="C67" s="51" t="s">
        <v>8</v>
      </c>
      <c r="D67" s="48"/>
      <c r="E67" s="96">
        <f>SUM(E63:E66)</f>
        <v>87950</v>
      </c>
      <c r="F67" s="70"/>
      <c r="G67" s="96">
        <f>SUM(G63:G66)</f>
        <v>69950</v>
      </c>
    </row>
    <row r="68" spans="1:7" x14ac:dyDescent="0.45">
      <c r="B68" s="41">
        <v>131840</v>
      </c>
      <c r="C68" s="42" t="s">
        <v>60</v>
      </c>
      <c r="D68" s="43"/>
      <c r="E68" s="44"/>
      <c r="F68" s="40"/>
      <c r="G68" s="190"/>
    </row>
    <row r="69" spans="1:7" s="59" customFormat="1" ht="140.4" x14ac:dyDescent="0.3">
      <c r="A69" s="176"/>
      <c r="B69" s="54"/>
      <c r="C69" s="60" t="s">
        <v>61</v>
      </c>
      <c r="D69" s="48">
        <v>2</v>
      </c>
      <c r="E69" s="61">
        <v>160000</v>
      </c>
      <c r="F69" s="161"/>
      <c r="G69" s="190">
        <v>0</v>
      </c>
    </row>
    <row r="70" spans="1:7" s="99" customFormat="1" ht="140.4" x14ac:dyDescent="0.3">
      <c r="A70" s="176"/>
      <c r="B70" s="98"/>
      <c r="C70" s="65" t="s">
        <v>95</v>
      </c>
      <c r="D70" s="63">
        <v>1</v>
      </c>
      <c r="E70" s="61">
        <v>231065</v>
      </c>
      <c r="F70" s="161"/>
      <c r="G70" s="191">
        <v>150000</v>
      </c>
    </row>
    <row r="71" spans="1:7" x14ac:dyDescent="0.45">
      <c r="B71" s="46"/>
      <c r="C71" s="51" t="s">
        <v>62</v>
      </c>
      <c r="D71" s="48"/>
      <c r="E71" s="57">
        <f>SUM(E69:E70)</f>
        <v>391065</v>
      </c>
      <c r="F71" s="70"/>
      <c r="G71" s="57">
        <f>SUM(G69:G70)</f>
        <v>150000</v>
      </c>
    </row>
    <row r="72" spans="1:7" x14ac:dyDescent="0.45">
      <c r="B72" s="100"/>
      <c r="C72" s="39" t="s">
        <v>73</v>
      </c>
      <c r="D72" s="101"/>
      <c r="E72" s="102">
        <f>SUM(E7,E11,E15,E29,E32,E35,E38,E44,E48,E56,E61,E67,E71)</f>
        <v>1015124</v>
      </c>
      <c r="F72" s="106"/>
      <c r="G72" s="102">
        <f>SUM(G7,G11,G15,G29,G32,G35,G38,G44,G48,G56,G61,G67,G71)</f>
        <v>525622</v>
      </c>
    </row>
    <row r="73" spans="1:7" s="107" customFormat="1" x14ac:dyDescent="0.45">
      <c r="B73" s="103"/>
      <c r="C73" s="104"/>
      <c r="D73" s="105"/>
      <c r="E73" s="106"/>
      <c r="F73" s="106"/>
      <c r="G73" s="193"/>
    </row>
    <row r="74" spans="1:7" s="107" customFormat="1" x14ac:dyDescent="0.45">
      <c r="B74" s="103"/>
      <c r="C74" s="104"/>
      <c r="D74" s="105"/>
      <c r="E74" s="106"/>
      <c r="F74" s="106"/>
      <c r="G74" s="194"/>
    </row>
    <row r="75" spans="1:7" s="107" customFormat="1" x14ac:dyDescent="0.45">
      <c r="B75" s="103"/>
      <c r="C75" s="104"/>
      <c r="D75" s="105"/>
      <c r="E75" s="106"/>
      <c r="F75" s="106"/>
      <c r="G75" s="194"/>
    </row>
    <row r="76" spans="1:7" s="107" customFormat="1" x14ac:dyDescent="0.45">
      <c r="B76" s="103"/>
      <c r="C76" s="104"/>
      <c r="D76" s="105"/>
      <c r="E76" s="106"/>
      <c r="F76" s="106"/>
      <c r="G76" s="194"/>
    </row>
    <row r="77" spans="1:7" s="107" customFormat="1" x14ac:dyDescent="0.45">
      <c r="B77" s="103"/>
      <c r="C77" s="104"/>
      <c r="D77" s="105"/>
      <c r="E77" s="106"/>
      <c r="F77" s="106"/>
      <c r="G77" s="194"/>
    </row>
    <row r="78" spans="1:7" x14ac:dyDescent="0.45">
      <c r="B78" s="108"/>
      <c r="C78" s="109" t="s">
        <v>13</v>
      </c>
      <c r="D78" s="110"/>
      <c r="E78" s="111"/>
      <c r="F78" s="40"/>
      <c r="G78" s="190"/>
    </row>
    <row r="79" spans="1:7" x14ac:dyDescent="0.45">
      <c r="B79" s="41">
        <v>116004</v>
      </c>
      <c r="C79" s="42" t="s">
        <v>53</v>
      </c>
      <c r="D79" s="43"/>
      <c r="E79" s="112"/>
      <c r="F79" s="113"/>
      <c r="G79" s="190"/>
    </row>
    <row r="80" spans="1:7" s="116" customFormat="1" ht="70.8" thickBot="1" x14ac:dyDescent="0.5">
      <c r="A80" s="107"/>
      <c r="B80" s="114"/>
      <c r="C80" s="10" t="s">
        <v>89</v>
      </c>
      <c r="D80" s="115">
        <v>1</v>
      </c>
      <c r="E80" s="85">
        <v>16500</v>
      </c>
      <c r="F80" s="40"/>
      <c r="G80" s="195">
        <v>16500</v>
      </c>
    </row>
    <row r="81" spans="2:7" s="107" customFormat="1" x14ac:dyDescent="0.45">
      <c r="B81" s="103"/>
      <c r="C81" s="117" t="s">
        <v>54</v>
      </c>
      <c r="D81" s="105"/>
      <c r="E81" s="118">
        <f>SUM(E80)</f>
        <v>16500</v>
      </c>
      <c r="F81" s="70"/>
      <c r="G81" s="118">
        <f>SUM(G80)</f>
        <v>16500</v>
      </c>
    </row>
    <row r="82" spans="2:7" x14ac:dyDescent="0.45">
      <c r="B82" s="119"/>
      <c r="C82" s="109" t="s">
        <v>16</v>
      </c>
      <c r="D82" s="110"/>
      <c r="E82" s="120">
        <f>SUM(E81)</f>
        <v>16500</v>
      </c>
      <c r="F82" s="123"/>
      <c r="G82" s="120">
        <f>SUM(G81)</f>
        <v>16500</v>
      </c>
    </row>
    <row r="83" spans="2:7" s="107" customFormat="1" x14ac:dyDescent="0.45">
      <c r="B83" s="121"/>
      <c r="C83" s="122"/>
      <c r="D83" s="105"/>
      <c r="E83" s="123"/>
      <c r="F83" s="123"/>
      <c r="G83" s="196"/>
    </row>
    <row r="84" spans="2:7" x14ac:dyDescent="0.45">
      <c r="B84" s="125"/>
      <c r="C84" s="126" t="s">
        <v>9</v>
      </c>
      <c r="D84" s="127"/>
      <c r="E84" s="128"/>
      <c r="F84" s="40"/>
      <c r="G84" s="190"/>
    </row>
    <row r="85" spans="2:7" s="107" customFormat="1" x14ac:dyDescent="0.45">
      <c r="B85" s="129">
        <v>171100</v>
      </c>
      <c r="C85" s="130" t="s">
        <v>100</v>
      </c>
      <c r="D85" s="131"/>
      <c r="E85" s="132"/>
      <c r="F85" s="40"/>
      <c r="G85" s="194"/>
    </row>
    <row r="86" spans="2:7" s="107" customFormat="1" ht="140.4" x14ac:dyDescent="0.45">
      <c r="B86" s="134"/>
      <c r="C86" s="135" t="s">
        <v>98</v>
      </c>
      <c r="D86" s="105">
        <v>1</v>
      </c>
      <c r="E86" s="133">
        <v>1034000</v>
      </c>
      <c r="F86" s="40"/>
      <c r="G86" s="194">
        <v>1034000</v>
      </c>
    </row>
    <row r="87" spans="2:7" s="107" customFormat="1" x14ac:dyDescent="0.45">
      <c r="B87" s="134"/>
      <c r="C87" s="117" t="s">
        <v>99</v>
      </c>
      <c r="D87" s="105"/>
      <c r="E87" s="376">
        <f>SUM(E86)</f>
        <v>1034000</v>
      </c>
      <c r="F87" s="40"/>
      <c r="G87" s="376">
        <f>SUM(G86)</f>
        <v>1034000</v>
      </c>
    </row>
    <row r="88" spans="2:7" x14ac:dyDescent="0.45">
      <c r="B88" s="41">
        <v>181300</v>
      </c>
      <c r="C88" s="42" t="s">
        <v>10</v>
      </c>
      <c r="D88" s="43"/>
      <c r="E88" s="44"/>
      <c r="F88" s="40"/>
      <c r="G88" s="190"/>
    </row>
    <row r="89" spans="2:7" ht="46.8" x14ac:dyDescent="0.45">
      <c r="B89" s="46"/>
      <c r="C89" s="84" t="s">
        <v>20</v>
      </c>
      <c r="D89" s="48">
        <v>1</v>
      </c>
      <c r="E89" s="61">
        <v>57000</v>
      </c>
      <c r="F89" s="40"/>
      <c r="G89" s="190">
        <v>57000</v>
      </c>
    </row>
    <row r="90" spans="2:7" x14ac:dyDescent="0.45">
      <c r="B90" s="46"/>
      <c r="C90" s="51" t="s">
        <v>12</v>
      </c>
      <c r="D90" s="48"/>
      <c r="E90" s="376">
        <f>SUM(E89)</f>
        <v>57000</v>
      </c>
      <c r="F90" s="70"/>
      <c r="G90" s="376">
        <f>SUM(G89)</f>
        <v>57000</v>
      </c>
    </row>
    <row r="91" spans="2:7" x14ac:dyDescent="0.45">
      <c r="B91" s="41">
        <v>181400</v>
      </c>
      <c r="C91" s="42" t="s">
        <v>21</v>
      </c>
      <c r="D91" s="43"/>
      <c r="E91" s="44"/>
      <c r="F91" s="40"/>
      <c r="G91" s="190"/>
    </row>
    <row r="92" spans="2:7" ht="93.6" x14ac:dyDescent="0.45">
      <c r="B92" s="46"/>
      <c r="C92" s="47" t="s">
        <v>22</v>
      </c>
      <c r="D92" s="136">
        <v>1</v>
      </c>
      <c r="E92" s="89">
        <v>48000</v>
      </c>
      <c r="F92" s="40"/>
      <c r="G92" s="190">
        <v>48000</v>
      </c>
    </row>
    <row r="93" spans="2:7" ht="70.2" x14ac:dyDescent="0.45">
      <c r="B93" s="46"/>
      <c r="C93" s="55" t="s">
        <v>23</v>
      </c>
      <c r="D93" s="48">
        <v>2</v>
      </c>
      <c r="E93" s="61">
        <v>14000</v>
      </c>
      <c r="F93" s="40"/>
      <c r="G93" s="190">
        <v>14000</v>
      </c>
    </row>
    <row r="94" spans="2:7" x14ac:dyDescent="0.45">
      <c r="B94" s="46"/>
      <c r="C94" s="51" t="s">
        <v>63</v>
      </c>
      <c r="D94" s="48"/>
      <c r="E94" s="364">
        <f>SUM(E92:E93)</f>
        <v>62000</v>
      </c>
      <c r="F94" s="71"/>
      <c r="G94" s="364">
        <f>SUM(G92:G93)</f>
        <v>62000</v>
      </c>
    </row>
    <row r="95" spans="2:7" x14ac:dyDescent="0.45">
      <c r="B95" s="138">
        <v>181700</v>
      </c>
      <c r="C95" s="139" t="s">
        <v>64</v>
      </c>
      <c r="D95" s="43"/>
      <c r="E95" s="140"/>
      <c r="F95" s="40"/>
      <c r="G95" s="190"/>
    </row>
    <row r="96" spans="2:7" ht="70.2" x14ac:dyDescent="0.45">
      <c r="B96" s="46"/>
      <c r="C96" s="10" t="s">
        <v>65</v>
      </c>
      <c r="D96" s="48">
        <v>1</v>
      </c>
      <c r="E96" s="141">
        <v>40000</v>
      </c>
      <c r="F96" s="71"/>
      <c r="G96" s="190">
        <v>40000</v>
      </c>
    </row>
    <row r="97" spans="2:7" x14ac:dyDescent="0.45">
      <c r="B97" s="46"/>
      <c r="C97" s="51" t="s">
        <v>74</v>
      </c>
      <c r="D97" s="48"/>
      <c r="E97" s="364">
        <f>SUM(E96)</f>
        <v>40000</v>
      </c>
      <c r="F97" s="71"/>
      <c r="G97" s="364">
        <f>SUM(G96)</f>
        <v>40000</v>
      </c>
    </row>
    <row r="98" spans="2:7" x14ac:dyDescent="0.45">
      <c r="B98" s="138">
        <v>325020</v>
      </c>
      <c r="C98" s="139" t="s">
        <v>75</v>
      </c>
      <c r="D98" s="43"/>
      <c r="E98" s="140"/>
      <c r="F98" s="40"/>
      <c r="G98" s="190"/>
    </row>
    <row r="99" spans="2:7" ht="70.2" x14ac:dyDescent="0.45">
      <c r="B99" s="46"/>
      <c r="C99" s="60" t="s">
        <v>273</v>
      </c>
      <c r="D99" s="48">
        <v>1</v>
      </c>
      <c r="E99" s="137">
        <v>350000</v>
      </c>
      <c r="F99" s="71"/>
      <c r="G99" s="190">
        <v>350000</v>
      </c>
    </row>
    <row r="100" spans="2:7" ht="47.4" thickBot="1" x14ac:dyDescent="0.5">
      <c r="B100" s="46"/>
      <c r="C100" s="60" t="s">
        <v>76</v>
      </c>
      <c r="D100" s="48">
        <v>2</v>
      </c>
      <c r="E100" s="97">
        <v>185000</v>
      </c>
      <c r="F100" s="188"/>
      <c r="G100" s="190">
        <v>185000</v>
      </c>
    </row>
    <row r="101" spans="2:7" ht="46.8" x14ac:dyDescent="0.45">
      <c r="B101" s="95"/>
      <c r="C101" s="60" t="s">
        <v>77</v>
      </c>
      <c r="D101" s="48">
        <v>5</v>
      </c>
      <c r="E101" s="45">
        <v>175000</v>
      </c>
      <c r="F101" s="40"/>
      <c r="G101" s="190">
        <v>175000</v>
      </c>
    </row>
    <row r="102" spans="2:7" ht="46.8" x14ac:dyDescent="0.45">
      <c r="B102" s="46"/>
      <c r="C102" s="60" t="s">
        <v>78</v>
      </c>
      <c r="D102" s="48">
        <v>4</v>
      </c>
      <c r="E102" s="142">
        <v>150000</v>
      </c>
      <c r="F102" s="188"/>
      <c r="G102" s="190">
        <v>0</v>
      </c>
    </row>
    <row r="103" spans="2:7" ht="70.2" x14ac:dyDescent="0.45">
      <c r="B103" s="46"/>
      <c r="C103" s="60" t="s">
        <v>79</v>
      </c>
      <c r="D103" s="48">
        <v>6</v>
      </c>
      <c r="E103" s="142">
        <v>1500000</v>
      </c>
      <c r="F103" s="40"/>
      <c r="G103" s="190">
        <v>1500000</v>
      </c>
    </row>
    <row r="104" spans="2:7" ht="46.8" x14ac:dyDescent="0.45">
      <c r="B104" s="46"/>
      <c r="C104" s="60" t="s">
        <v>80</v>
      </c>
      <c r="D104" s="48">
        <v>7</v>
      </c>
      <c r="E104" s="142">
        <v>26500</v>
      </c>
      <c r="F104" s="188"/>
      <c r="G104" s="190">
        <v>26500</v>
      </c>
    </row>
    <row r="105" spans="2:7" ht="46.8" x14ac:dyDescent="0.45">
      <c r="B105" s="46"/>
      <c r="C105" s="60" t="s">
        <v>81</v>
      </c>
      <c r="D105" s="48">
        <v>8</v>
      </c>
      <c r="E105" s="142">
        <v>125000</v>
      </c>
      <c r="F105" s="40"/>
      <c r="G105" s="190">
        <v>125000</v>
      </c>
    </row>
    <row r="106" spans="2:7" x14ac:dyDescent="0.45">
      <c r="B106" s="46"/>
      <c r="C106" s="60" t="s">
        <v>82</v>
      </c>
      <c r="D106" s="48">
        <v>9</v>
      </c>
      <c r="E106" s="142">
        <v>75000</v>
      </c>
      <c r="F106" s="188"/>
      <c r="G106" s="190">
        <v>75000</v>
      </c>
    </row>
    <row r="107" spans="2:7" ht="46.8" x14ac:dyDescent="0.45">
      <c r="B107" s="46"/>
      <c r="C107" s="60" t="s">
        <v>90</v>
      </c>
      <c r="D107" s="48">
        <v>10</v>
      </c>
      <c r="E107" s="142">
        <v>250000</v>
      </c>
      <c r="F107" s="40"/>
      <c r="G107" s="190">
        <v>250000</v>
      </c>
    </row>
    <row r="108" spans="2:7" ht="46.8" x14ac:dyDescent="0.45">
      <c r="B108" s="46"/>
      <c r="C108" s="60" t="s">
        <v>83</v>
      </c>
      <c r="D108" s="48">
        <v>11</v>
      </c>
      <c r="E108" s="142">
        <v>160000</v>
      </c>
      <c r="F108" s="188"/>
      <c r="G108" s="190">
        <v>160000</v>
      </c>
    </row>
    <row r="109" spans="2:7" ht="46.8" x14ac:dyDescent="0.45">
      <c r="C109" s="60" t="s">
        <v>84</v>
      </c>
      <c r="D109" s="48">
        <v>12</v>
      </c>
      <c r="E109" s="143">
        <v>88000</v>
      </c>
      <c r="F109" s="77"/>
      <c r="G109" s="190">
        <v>0</v>
      </c>
    </row>
    <row r="110" spans="2:7" ht="46.8" x14ac:dyDescent="0.45">
      <c r="B110" s="46"/>
      <c r="C110" s="60" t="s">
        <v>85</v>
      </c>
      <c r="D110" s="48">
        <v>3</v>
      </c>
      <c r="E110" s="61">
        <v>85000</v>
      </c>
      <c r="F110" s="161"/>
      <c r="G110" s="190">
        <v>85000</v>
      </c>
    </row>
    <row r="111" spans="2:7" x14ac:dyDescent="0.45">
      <c r="B111" s="46"/>
      <c r="C111" s="51" t="s">
        <v>86</v>
      </c>
      <c r="D111" s="48"/>
      <c r="E111" s="57">
        <f>SUM(E99:E110)</f>
        <v>3169500</v>
      </c>
      <c r="F111" s="70"/>
      <c r="G111" s="57">
        <f>SUM(G99:G110)</f>
        <v>2931500</v>
      </c>
    </row>
    <row r="112" spans="2:7" x14ac:dyDescent="0.45">
      <c r="B112" s="125"/>
      <c r="C112" s="126" t="s">
        <v>87</v>
      </c>
      <c r="D112" s="127"/>
      <c r="E112" s="144">
        <f>SUM(E87,E90,E94,E97,E111)</f>
        <v>4362500</v>
      </c>
      <c r="F112" s="106"/>
      <c r="G112" s="144">
        <f>SUM(G87,G90,G94,G97,G111)</f>
        <v>4124500</v>
      </c>
    </row>
    <row r="113" spans="1:7" s="107" customFormat="1" x14ac:dyDescent="0.45">
      <c r="B113" s="134"/>
      <c r="C113" s="122"/>
      <c r="D113" s="105"/>
      <c r="E113" s="106"/>
      <c r="F113" s="106"/>
      <c r="G113" s="194"/>
    </row>
    <row r="114" spans="1:7" x14ac:dyDescent="0.45">
      <c r="B114" s="145"/>
      <c r="C114" s="146" t="s">
        <v>17</v>
      </c>
      <c r="D114" s="147"/>
      <c r="E114" s="148"/>
      <c r="F114" s="40"/>
      <c r="G114" s="190"/>
    </row>
    <row r="115" spans="1:7" x14ac:dyDescent="0.45">
      <c r="B115" s="41">
        <v>122020</v>
      </c>
      <c r="C115" s="42" t="s">
        <v>15</v>
      </c>
      <c r="D115" s="48"/>
      <c r="E115" s="45"/>
      <c r="F115" s="40"/>
      <c r="G115" s="190"/>
    </row>
    <row r="116" spans="1:7" ht="105.6" x14ac:dyDescent="0.45">
      <c r="B116" s="46"/>
      <c r="C116" s="47" t="s">
        <v>31</v>
      </c>
      <c r="D116" s="105">
        <v>1</v>
      </c>
      <c r="E116" s="133">
        <v>10000</v>
      </c>
      <c r="F116" s="368" t="s">
        <v>295</v>
      </c>
      <c r="G116" s="190">
        <v>10000</v>
      </c>
    </row>
    <row r="117" spans="1:7" x14ac:dyDescent="0.45">
      <c r="B117" s="46"/>
      <c r="C117" s="51" t="s">
        <v>19</v>
      </c>
      <c r="D117" s="48"/>
      <c r="E117" s="57">
        <f>SUM(E116:E116)</f>
        <v>10000</v>
      </c>
      <c r="F117" s="70"/>
      <c r="G117" s="57">
        <f>SUM(G116:G116)</f>
        <v>10000</v>
      </c>
    </row>
    <row r="118" spans="1:7" x14ac:dyDescent="0.45">
      <c r="B118" s="149"/>
      <c r="C118" s="150" t="s">
        <v>88</v>
      </c>
      <c r="D118" s="151"/>
      <c r="E118" s="152">
        <f>E117</f>
        <v>10000</v>
      </c>
      <c r="F118" s="123"/>
      <c r="G118" s="152">
        <f>G117</f>
        <v>10000</v>
      </c>
    </row>
    <row r="119" spans="1:7" s="64" customFormat="1" x14ac:dyDescent="0.45">
      <c r="A119" s="107"/>
      <c r="B119" s="98"/>
      <c r="C119" s="153"/>
      <c r="D119" s="63"/>
      <c r="E119" s="154"/>
      <c r="F119" s="154"/>
      <c r="G119" s="197"/>
    </row>
    <row r="120" spans="1:7" ht="24" thickBot="1" x14ac:dyDescent="0.5">
      <c r="B120" s="155"/>
      <c r="C120" s="365" t="s">
        <v>296</v>
      </c>
      <c r="D120" s="156"/>
      <c r="E120" s="157">
        <f>E118+E82+E72+E112</f>
        <v>5404124</v>
      </c>
      <c r="F120" s="366"/>
      <c r="G120" s="157">
        <f>G118+G82+G72+G112</f>
        <v>4676622</v>
      </c>
    </row>
    <row r="121" spans="1:7" ht="24" thickTop="1" x14ac:dyDescent="0.45">
      <c r="D121" s="33"/>
      <c r="E121" s="158"/>
      <c r="F121" s="71"/>
      <c r="G121" s="190"/>
    </row>
    <row r="122" spans="1:7" x14ac:dyDescent="0.45">
      <c r="B122" s="46"/>
      <c r="C122" s="187"/>
      <c r="D122" s="48"/>
      <c r="E122" s="45"/>
      <c r="F122" s="40"/>
      <c r="G122" s="190"/>
    </row>
    <row r="123" spans="1:7" s="107" customFormat="1" x14ac:dyDescent="0.45">
      <c r="B123" s="103"/>
      <c r="C123" s="122"/>
      <c r="D123" s="105"/>
      <c r="E123" s="133"/>
      <c r="F123" s="40"/>
      <c r="G123" s="194"/>
    </row>
    <row r="124" spans="1:7" x14ac:dyDescent="0.45">
      <c r="B124" s="162"/>
      <c r="C124" s="163"/>
      <c r="D124" s="48"/>
      <c r="E124" s="45"/>
      <c r="F124" s="161"/>
      <c r="G124" s="190"/>
    </row>
    <row r="125" spans="1:7" x14ac:dyDescent="0.45">
      <c r="B125" s="164"/>
      <c r="C125" s="160"/>
      <c r="D125" s="48"/>
      <c r="E125" s="45"/>
      <c r="F125" s="161"/>
      <c r="G125" s="190"/>
    </row>
    <row r="126" spans="1:7" x14ac:dyDescent="0.45">
      <c r="B126" s="164"/>
      <c r="C126" s="160"/>
      <c r="D126" s="48"/>
      <c r="E126" s="45"/>
      <c r="F126" s="161"/>
      <c r="G126" s="190"/>
    </row>
    <row r="127" spans="1:7" x14ac:dyDescent="0.45">
      <c r="B127" s="162"/>
      <c r="C127" s="163"/>
      <c r="D127" s="48"/>
      <c r="E127" s="45"/>
      <c r="F127" s="161"/>
      <c r="G127" s="190"/>
    </row>
    <row r="128" spans="1:7" x14ac:dyDescent="0.45">
      <c r="B128" s="162"/>
      <c r="C128" s="163"/>
      <c r="D128" s="48"/>
      <c r="E128" s="45"/>
      <c r="F128" s="161"/>
      <c r="G128" s="190"/>
    </row>
    <row r="129" spans="2:7" x14ac:dyDescent="0.45">
      <c r="B129" s="162"/>
      <c r="C129" s="163"/>
      <c r="D129" s="48"/>
      <c r="E129" s="45"/>
      <c r="F129" s="161"/>
      <c r="G129" s="190"/>
    </row>
    <row r="130" spans="2:7" x14ac:dyDescent="0.45">
      <c r="B130" s="164"/>
      <c r="C130" s="160"/>
      <c r="D130" s="48"/>
      <c r="E130" s="45"/>
      <c r="F130" s="161"/>
      <c r="G130" s="190"/>
    </row>
    <row r="131" spans="2:7" x14ac:dyDescent="0.45">
      <c r="B131" s="164"/>
      <c r="C131" s="160"/>
      <c r="D131" s="48"/>
      <c r="E131" s="45"/>
      <c r="F131" s="161"/>
      <c r="G131" s="190"/>
    </row>
    <row r="132" spans="2:7" x14ac:dyDescent="0.45">
      <c r="B132" s="162"/>
      <c r="C132" s="163"/>
      <c r="D132" s="48"/>
      <c r="E132" s="45"/>
      <c r="F132" s="161"/>
      <c r="G132" s="190"/>
    </row>
    <row r="133" spans="2:7" x14ac:dyDescent="0.45">
      <c r="B133" s="162"/>
      <c r="C133" s="163"/>
      <c r="D133" s="48"/>
      <c r="E133" s="45"/>
      <c r="F133" s="161"/>
      <c r="G133" s="190"/>
    </row>
    <row r="134" spans="2:7" x14ac:dyDescent="0.45">
      <c r="B134" s="162"/>
      <c r="C134" s="163"/>
      <c r="D134" s="48"/>
      <c r="E134" s="45"/>
      <c r="F134" s="161"/>
      <c r="G134" s="190"/>
    </row>
    <row r="135" spans="2:7" x14ac:dyDescent="0.45">
      <c r="B135" s="162"/>
      <c r="C135" s="163"/>
      <c r="D135" s="48"/>
      <c r="E135" s="45"/>
      <c r="F135" s="161"/>
      <c r="G135" s="190"/>
    </row>
    <row r="136" spans="2:7" x14ac:dyDescent="0.45">
      <c r="B136" s="164"/>
      <c r="C136" s="160"/>
      <c r="D136" s="48"/>
      <c r="E136" s="45"/>
      <c r="F136" s="161"/>
      <c r="G136" s="190"/>
    </row>
    <row r="137" spans="2:7" x14ac:dyDescent="0.45">
      <c r="B137" s="164"/>
      <c r="C137" s="160"/>
      <c r="D137" s="48"/>
      <c r="E137" s="165"/>
      <c r="F137" s="161"/>
      <c r="G137" s="190"/>
    </row>
    <row r="138" spans="2:7" x14ac:dyDescent="0.45">
      <c r="B138" s="54"/>
      <c r="C138" s="163"/>
      <c r="D138" s="48"/>
      <c r="E138" s="45"/>
      <c r="F138" s="161"/>
      <c r="G138" s="192"/>
    </row>
    <row r="139" spans="2:7" x14ac:dyDescent="0.45">
      <c r="B139" s="162"/>
      <c r="C139" s="163"/>
      <c r="D139" s="48"/>
      <c r="E139" s="45"/>
      <c r="F139" s="161"/>
      <c r="G139" s="190"/>
    </row>
    <row r="140" spans="2:7" x14ac:dyDescent="0.45">
      <c r="B140" s="164"/>
      <c r="C140" s="160"/>
      <c r="D140" s="48"/>
      <c r="E140" s="165"/>
      <c r="F140" s="161"/>
      <c r="G140" s="190"/>
    </row>
    <row r="141" spans="2:7" x14ac:dyDescent="0.45">
      <c r="B141" s="164"/>
      <c r="C141" s="160"/>
      <c r="D141" s="48"/>
      <c r="E141" s="45"/>
      <c r="F141" s="161"/>
      <c r="G141" s="190"/>
    </row>
    <row r="142" spans="2:7" x14ac:dyDescent="0.45">
      <c r="B142" s="162"/>
      <c r="C142" s="166"/>
      <c r="D142" s="162"/>
      <c r="E142" s="49"/>
      <c r="F142" s="161"/>
      <c r="G142" s="190"/>
    </row>
    <row r="143" spans="2:7" x14ac:dyDescent="0.45">
      <c r="B143" s="164"/>
      <c r="C143" s="160"/>
      <c r="D143" s="48"/>
      <c r="E143" s="165"/>
      <c r="F143" s="161"/>
      <c r="G143" s="190"/>
    </row>
    <row r="144" spans="2:7" x14ac:dyDescent="0.45">
      <c r="B144" s="46"/>
      <c r="C144" s="167"/>
      <c r="D144" s="48"/>
      <c r="E144" s="45"/>
      <c r="F144" s="161"/>
      <c r="G144" s="190"/>
    </row>
    <row r="145" spans="3:7" x14ac:dyDescent="0.45">
      <c r="E145" s="168"/>
      <c r="F145" s="40"/>
      <c r="G145" s="190"/>
    </row>
    <row r="146" spans="3:7" x14ac:dyDescent="0.45">
      <c r="C146" s="169"/>
      <c r="D146" s="170"/>
      <c r="E146" s="168"/>
      <c r="F146" s="40"/>
      <c r="G146" s="190"/>
    </row>
    <row r="147" spans="3:7" x14ac:dyDescent="0.45">
      <c r="C147" s="169"/>
      <c r="D147" s="170"/>
      <c r="E147" s="168"/>
      <c r="F147" s="40"/>
      <c r="G147" s="190"/>
    </row>
    <row r="148" spans="3:7" x14ac:dyDescent="0.45">
      <c r="C148" s="169"/>
      <c r="D148" s="170"/>
      <c r="E148" s="168"/>
      <c r="F148" s="40"/>
      <c r="G148" s="190"/>
    </row>
    <row r="149" spans="3:7" x14ac:dyDescent="0.45">
      <c r="C149" s="169"/>
      <c r="D149" s="170"/>
      <c r="E149" s="168"/>
      <c r="F149" s="40"/>
      <c r="G149" s="190"/>
    </row>
    <row r="150" spans="3:7" x14ac:dyDescent="0.45">
      <c r="C150" s="169"/>
      <c r="D150" s="170"/>
      <c r="E150" s="168"/>
      <c r="F150" s="40"/>
      <c r="G150" s="190"/>
    </row>
    <row r="151" spans="3:7" x14ac:dyDescent="0.45">
      <c r="C151" s="169"/>
      <c r="D151" s="170"/>
      <c r="E151" s="168"/>
      <c r="F151" s="40"/>
      <c r="G151" s="190"/>
    </row>
    <row r="152" spans="3:7" x14ac:dyDescent="0.45">
      <c r="C152" s="169"/>
      <c r="D152" s="170"/>
      <c r="E152" s="168"/>
      <c r="F152" s="40"/>
      <c r="G152" s="190"/>
    </row>
    <row r="153" spans="3:7" x14ac:dyDescent="0.45">
      <c r="C153" s="169"/>
      <c r="D153" s="170"/>
      <c r="E153" s="168"/>
      <c r="F153" s="40"/>
      <c r="G153" s="190"/>
    </row>
    <row r="154" spans="3:7" x14ac:dyDescent="0.45">
      <c r="C154" s="169"/>
      <c r="D154" s="170"/>
      <c r="E154" s="168"/>
      <c r="F154" s="40"/>
      <c r="G154" s="190"/>
    </row>
    <row r="155" spans="3:7" x14ac:dyDescent="0.45">
      <c r="C155" s="169"/>
      <c r="D155" s="170"/>
      <c r="E155" s="168"/>
      <c r="F155" s="40"/>
      <c r="G155" s="190"/>
    </row>
    <row r="156" spans="3:7" x14ac:dyDescent="0.45">
      <c r="C156" s="169"/>
      <c r="D156" s="170"/>
      <c r="E156" s="168"/>
      <c r="F156" s="40"/>
      <c r="G156" s="190"/>
    </row>
    <row r="157" spans="3:7" x14ac:dyDescent="0.45">
      <c r="C157" s="169"/>
      <c r="D157" s="170"/>
      <c r="E157" s="168"/>
      <c r="F157" s="40"/>
      <c r="G157" s="190"/>
    </row>
    <row r="158" spans="3:7" x14ac:dyDescent="0.45">
      <c r="C158" s="169"/>
      <c r="D158" s="170"/>
      <c r="E158" s="168"/>
      <c r="F158" s="40"/>
      <c r="G158" s="190"/>
    </row>
    <row r="159" spans="3:7" x14ac:dyDescent="0.45">
      <c r="G159" s="190"/>
    </row>
    <row r="160" spans="3:7" x14ac:dyDescent="0.45">
      <c r="G160" s="190"/>
    </row>
    <row r="161" spans="2:7" x14ac:dyDescent="0.45">
      <c r="D161" s="33"/>
      <c r="E161" s="33"/>
      <c r="F161" s="107"/>
      <c r="G161" s="190"/>
    </row>
    <row r="162" spans="2:7" x14ac:dyDescent="0.45">
      <c r="D162" s="33"/>
      <c r="E162" s="33"/>
      <c r="F162" s="107"/>
      <c r="G162" s="190"/>
    </row>
    <row r="163" spans="2:7" x14ac:dyDescent="0.45">
      <c r="D163" s="33"/>
      <c r="E163" s="33"/>
      <c r="F163" s="107"/>
      <c r="G163" s="190"/>
    </row>
    <row r="164" spans="2:7" x14ac:dyDescent="0.45">
      <c r="D164" s="33"/>
      <c r="E164" s="33"/>
      <c r="F164" s="107"/>
      <c r="G164" s="190"/>
    </row>
    <row r="165" spans="2:7" x14ac:dyDescent="0.45">
      <c r="D165" s="33"/>
      <c r="E165" s="33"/>
      <c r="F165" s="107"/>
      <c r="G165" s="190"/>
    </row>
    <row r="166" spans="2:7" x14ac:dyDescent="0.45">
      <c r="D166" s="33"/>
      <c r="E166" s="33"/>
      <c r="F166" s="107"/>
      <c r="G166" s="190"/>
    </row>
    <row r="167" spans="2:7" x14ac:dyDescent="0.45">
      <c r="D167" s="33"/>
      <c r="E167" s="33"/>
      <c r="F167" s="107"/>
      <c r="G167" s="190"/>
    </row>
    <row r="168" spans="2:7" x14ac:dyDescent="0.45">
      <c r="D168" s="33"/>
      <c r="E168" s="33"/>
      <c r="F168" s="107"/>
      <c r="G168" s="190"/>
    </row>
    <row r="169" spans="2:7" x14ac:dyDescent="0.45">
      <c r="D169" s="33"/>
      <c r="E169" s="33"/>
      <c r="F169" s="107"/>
      <c r="G169" s="190"/>
    </row>
    <row r="170" spans="2:7" x14ac:dyDescent="0.45">
      <c r="D170" s="33"/>
      <c r="E170" s="33"/>
      <c r="F170" s="107"/>
      <c r="G170" s="190"/>
    </row>
    <row r="171" spans="2:7" x14ac:dyDescent="0.45">
      <c r="D171" s="33"/>
      <c r="E171" s="33"/>
      <c r="F171" s="107"/>
      <c r="G171" s="190"/>
    </row>
    <row r="172" spans="2:7" x14ac:dyDescent="0.45">
      <c r="D172" s="33"/>
      <c r="E172" s="33"/>
      <c r="F172" s="107"/>
      <c r="G172" s="190"/>
    </row>
    <row r="173" spans="2:7" x14ac:dyDescent="0.45">
      <c r="B173" s="164"/>
      <c r="D173" s="171"/>
      <c r="G173" s="190"/>
    </row>
    <row r="174" spans="2:7" x14ac:dyDescent="0.45">
      <c r="B174" s="164"/>
      <c r="D174" s="171"/>
      <c r="G174" s="190"/>
    </row>
    <row r="175" spans="2:7" x14ac:dyDescent="0.45">
      <c r="B175" s="164"/>
      <c r="D175" s="171"/>
      <c r="G175" s="190"/>
    </row>
    <row r="176" spans="2:7" x14ac:dyDescent="0.45">
      <c r="B176" s="164"/>
      <c r="D176" s="171"/>
      <c r="G176" s="190"/>
    </row>
    <row r="177" spans="2:4" x14ac:dyDescent="0.45">
      <c r="B177" s="164"/>
      <c r="D177" s="171"/>
    </row>
    <row r="178" spans="2:4" x14ac:dyDescent="0.45">
      <c r="B178" s="164"/>
      <c r="D178" s="171"/>
    </row>
    <row r="179" spans="2:4" x14ac:dyDescent="0.45">
      <c r="B179" s="164"/>
      <c r="D179" s="171"/>
    </row>
    <row r="180" spans="2:4" x14ac:dyDescent="0.45">
      <c r="B180" s="164"/>
      <c r="D180" s="171"/>
    </row>
    <row r="181" spans="2:4" x14ac:dyDescent="0.45">
      <c r="D181" s="171"/>
    </row>
    <row r="182" spans="2:4" x14ac:dyDescent="0.45">
      <c r="D182" s="171"/>
    </row>
  </sheetData>
  <mergeCells count="2">
    <mergeCell ref="B2:E2"/>
    <mergeCell ref="F25:F27"/>
  </mergeCells>
  <printOptions horizontalCentered="1"/>
  <pageMargins left="0.45" right="0.45" top="0.75" bottom="0.75" header="0.3" footer="0.3"/>
  <pageSetup scale="49" fitToHeight="7"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Personnel requests</vt:lpstr>
      <vt:lpstr>M&amp;O proposed increases</vt:lpstr>
      <vt:lpstr>Equipment and Accreditation Req</vt:lpstr>
      <vt:lpstr>'Equipment and Accreditation Req'!Print_Area</vt:lpstr>
    </vt:vector>
  </TitlesOfParts>
  <Company>Spears School - 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 Greg</dc:creator>
  <cp:lastModifiedBy>Reece, Ronda</cp:lastModifiedBy>
  <cp:lastPrinted>2024-05-08T15:26:49Z</cp:lastPrinted>
  <dcterms:created xsi:type="dcterms:W3CDTF">2019-04-01T16:47:55Z</dcterms:created>
  <dcterms:modified xsi:type="dcterms:W3CDTF">2024-06-11T20:38:09Z</dcterms:modified>
</cp:coreProperties>
</file>